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copr-my.sharepoint.com/personal/cigarcia_daco_pr_gov/Documents/Trabajo Diario/Precios de Mayoristas/2024/Junio 2024/"/>
    </mc:Choice>
  </mc:AlternateContent>
  <xr:revisionPtr revIDLastSave="31908" documentId="13_ncr:1_{566815CC-FE38-4E58-8F20-D5C646A47F95}" xr6:coauthVersionLast="47" xr6:coauthVersionMax="47" xr10:uidLastSave="{7CF0B452-F5E1-4681-A75F-4FBC422DF908}"/>
  <bookViews>
    <workbookView xWindow="-120" yWindow="-120" windowWidth="20730" windowHeight="11040" tabRatio="601" activeTab="1" xr2:uid="{00000000-000D-0000-FFFF-FFFF00000000}"/>
  </bookViews>
  <sheets>
    <sheet name="Precio" sheetId="5" r:id="rId1"/>
    <sheet name="precio y margen" sheetId="8" r:id="rId2"/>
  </sheets>
  <definedNames>
    <definedName name="_xlnm.Print_Area" localSheetId="0">Precio!$A$1:$J$41</definedName>
    <definedName name="_xlnm.Print_Area" localSheetId="1">'precio y margen'!$A$1:$O$46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" i="5" l="1"/>
  <c r="M14" i="5"/>
  <c r="L14" i="5"/>
  <c r="N20" i="5"/>
  <c r="M20" i="5"/>
  <c r="L20" i="5"/>
  <c r="N29" i="5"/>
  <c r="M29" i="5"/>
  <c r="L29" i="5"/>
  <c r="N32" i="5"/>
  <c r="N35" i="5"/>
  <c r="M41" i="5"/>
  <c r="M38" i="5"/>
  <c r="H41" i="5"/>
  <c r="D41" i="5"/>
  <c r="B41" i="5"/>
  <c r="H40" i="5"/>
  <c r="D40" i="5"/>
  <c r="B40" i="5"/>
  <c r="H39" i="5"/>
  <c r="D39" i="5"/>
  <c r="B39" i="5"/>
  <c r="H37" i="5"/>
  <c r="D37" i="5"/>
  <c r="B37" i="5"/>
  <c r="H36" i="5"/>
  <c r="D36" i="5"/>
  <c r="B36" i="5"/>
  <c r="H34" i="5"/>
  <c r="D34" i="5"/>
  <c r="B34" i="5"/>
  <c r="H33" i="5"/>
  <c r="D33" i="5"/>
  <c r="B33" i="5"/>
  <c r="H31" i="5"/>
  <c r="D31" i="5"/>
  <c r="B31" i="5"/>
  <c r="H30" i="5"/>
  <c r="D30" i="5"/>
  <c r="B30" i="5"/>
  <c r="H28" i="5"/>
  <c r="D28" i="5"/>
  <c r="B28" i="5"/>
  <c r="H27" i="5"/>
  <c r="D27" i="5"/>
  <c r="B27" i="5"/>
  <c r="H25" i="5"/>
  <c r="D25" i="5"/>
  <c r="B25" i="5"/>
  <c r="H24" i="5"/>
  <c r="D24" i="5"/>
  <c r="B24" i="5"/>
  <c r="H22" i="5"/>
  <c r="D22" i="5"/>
  <c r="B22" i="5"/>
  <c r="H21" i="5"/>
  <c r="D21" i="5"/>
  <c r="B21" i="5"/>
  <c r="H19" i="5"/>
  <c r="D19" i="5"/>
  <c r="B19" i="5"/>
  <c r="H18" i="5"/>
  <c r="D18" i="5"/>
  <c r="B18" i="5"/>
  <c r="H16" i="5"/>
  <c r="D16" i="5"/>
  <c r="B16" i="5"/>
  <c r="H15" i="5"/>
  <c r="D15" i="5"/>
  <c r="B15" i="5"/>
  <c r="H13" i="5"/>
  <c r="D13" i="5"/>
  <c r="B13" i="5"/>
  <c r="H12" i="5"/>
  <c r="D12" i="5"/>
  <c r="B12" i="5"/>
  <c r="N8" i="5"/>
  <c r="H7" i="5"/>
  <c r="D7" i="5"/>
  <c r="B7" i="5"/>
  <c r="H6" i="5"/>
  <c r="D6" i="5"/>
  <c r="B6" i="5"/>
  <c r="N41" i="5"/>
  <c r="L41" i="5"/>
  <c r="N38" i="5"/>
  <c r="L38" i="5"/>
  <c r="M35" i="5"/>
  <c r="L35" i="5"/>
  <c r="M32" i="5"/>
  <c r="L32" i="5"/>
  <c r="N26" i="5"/>
  <c r="L26" i="5"/>
  <c r="N23" i="5"/>
  <c r="M23" i="5"/>
  <c r="L23" i="5"/>
  <c r="N17" i="5"/>
  <c r="M17" i="5"/>
  <c r="L17" i="5"/>
  <c r="H10" i="5"/>
  <c r="D10" i="5"/>
  <c r="B10" i="5"/>
  <c r="H9" i="5"/>
  <c r="D9" i="5"/>
  <c r="B9" i="5"/>
  <c r="M8" i="5"/>
  <c r="L8" i="5"/>
  <c r="H11" i="5"/>
  <c r="H38" i="5"/>
  <c r="D38" i="5"/>
  <c r="B38" i="5"/>
  <c r="L42" i="5" l="1"/>
  <c r="N42" i="5"/>
  <c r="M42" i="5"/>
  <c r="M43" i="5" l="1"/>
  <c r="B32" i="5" l="1"/>
  <c r="D32" i="5"/>
  <c r="H32" i="5"/>
  <c r="B29" i="5" l="1"/>
  <c r="D29" i="5"/>
  <c r="H29" i="5"/>
  <c r="H14" i="5" l="1"/>
  <c r="C26" i="8" l="1"/>
  <c r="B26" i="8" s="1"/>
  <c r="G26" i="8"/>
  <c r="F26" i="8" s="1"/>
  <c r="J26" i="8"/>
  <c r="M26" i="8"/>
  <c r="L26" i="8" s="1"/>
  <c r="O26" i="8"/>
  <c r="C27" i="8"/>
  <c r="B27" i="8" s="1"/>
  <c r="G27" i="8"/>
  <c r="H27" i="8" s="1"/>
  <c r="J27" i="8"/>
  <c r="M27" i="8"/>
  <c r="L27" i="8" s="1"/>
  <c r="O27" i="8"/>
  <c r="N27" i="8" l="1"/>
  <c r="E27" i="8"/>
  <c r="D27" i="8"/>
  <c r="E26" i="8"/>
  <c r="I26" i="8"/>
  <c r="H26" i="8"/>
  <c r="F27" i="8"/>
  <c r="I27" i="8"/>
  <c r="N26" i="8"/>
  <c r="D26" i="8"/>
  <c r="B11" i="5" l="1"/>
  <c r="D11" i="5"/>
  <c r="H20" i="5" l="1"/>
  <c r="D14" i="5" l="1"/>
  <c r="B14" i="5"/>
  <c r="O25" i="8" l="1"/>
  <c r="D8" i="5"/>
  <c r="D23" i="5" l="1"/>
  <c r="G25" i="8"/>
  <c r="F25" i="8" s="1"/>
  <c r="H8" i="5"/>
  <c r="B8" i="5"/>
  <c r="D35" i="5" l="1"/>
  <c r="A3" i="8"/>
  <c r="D26" i="5"/>
  <c r="H35" i="5"/>
  <c r="B35" i="5"/>
  <c r="D20" i="5" l="1"/>
  <c r="B20" i="5"/>
  <c r="H23" i="5" l="1"/>
  <c r="B23" i="5" l="1"/>
  <c r="B17" i="5" l="1"/>
  <c r="D17" i="5"/>
  <c r="H17" i="5"/>
  <c r="O20" i="8" l="1"/>
  <c r="M20" i="8"/>
  <c r="N20" i="8" s="1"/>
  <c r="J20" i="8"/>
  <c r="G20" i="8"/>
  <c r="I20" i="8" s="1"/>
  <c r="C20" i="8"/>
  <c r="E20" i="8" s="1"/>
  <c r="D20" i="8" l="1"/>
  <c r="F20" i="8"/>
  <c r="H20" i="8"/>
  <c r="B20" i="8"/>
  <c r="L20" i="8"/>
  <c r="B26" i="5" l="1"/>
  <c r="H26" i="5"/>
  <c r="N43" i="5" l="1"/>
  <c r="O19" i="8" l="1"/>
  <c r="M19" i="8"/>
  <c r="N19" i="8" s="1"/>
  <c r="J19" i="8"/>
  <c r="G19" i="8"/>
  <c r="F19" i="8" s="1"/>
  <c r="C19" i="8"/>
  <c r="E19" i="8" l="1"/>
  <c r="D19" i="8"/>
  <c r="L19" i="8"/>
  <c r="H19" i="8"/>
  <c r="I19" i="8"/>
  <c r="B19" i="8"/>
  <c r="O18" i="8" l="1"/>
  <c r="M18" i="8"/>
  <c r="J18" i="8"/>
  <c r="G18" i="8"/>
  <c r="I18" i="8" s="1"/>
  <c r="C18" i="8"/>
  <c r="O12" i="8"/>
  <c r="M12" i="8"/>
  <c r="N12" i="8" s="1"/>
  <c r="J12" i="8"/>
  <c r="G12" i="8"/>
  <c r="F12" i="8" s="1"/>
  <c r="C12" i="8"/>
  <c r="D18" i="8" l="1"/>
  <c r="E18" i="8"/>
  <c r="L18" i="8"/>
  <c r="N18" i="8"/>
  <c r="D12" i="8"/>
  <c r="E12" i="8"/>
  <c r="B18" i="8"/>
  <c r="F18" i="8"/>
  <c r="H18" i="8"/>
  <c r="L12" i="8"/>
  <c r="H12" i="8"/>
  <c r="I12" i="8"/>
  <c r="B12" i="8"/>
  <c r="O11" i="8" l="1"/>
  <c r="M11" i="8"/>
  <c r="J11" i="8"/>
  <c r="G11" i="8"/>
  <c r="F11" i="8" s="1"/>
  <c r="C11" i="8"/>
  <c r="O13" i="8"/>
  <c r="M13" i="8"/>
  <c r="J13" i="8"/>
  <c r="G13" i="8"/>
  <c r="I13" i="8" s="1"/>
  <c r="C13" i="8"/>
  <c r="O17" i="8"/>
  <c r="M17" i="8"/>
  <c r="N17" i="8" s="1"/>
  <c r="J17" i="8"/>
  <c r="G17" i="8"/>
  <c r="I17" i="8" s="1"/>
  <c r="C17" i="8"/>
  <c r="L11" i="8" l="1"/>
  <c r="N11" i="8"/>
  <c r="E11" i="8"/>
  <c r="D11" i="8"/>
  <c r="B17" i="8"/>
  <c r="E17" i="8"/>
  <c r="D17" i="8"/>
  <c r="E13" i="8"/>
  <c r="D13" i="8"/>
  <c r="L13" i="8"/>
  <c r="N13" i="8"/>
  <c r="H11" i="8"/>
  <c r="F13" i="8"/>
  <c r="I11" i="8"/>
  <c r="B11" i="8"/>
  <c r="H13" i="8"/>
  <c r="B13" i="8"/>
  <c r="L17" i="8"/>
  <c r="F17" i="8"/>
  <c r="H17" i="8"/>
  <c r="C9" i="8" l="1"/>
  <c r="D9" i="8" l="1"/>
  <c r="E9" i="8"/>
  <c r="G28" i="8" l="1"/>
  <c r="I28" i="8" l="1"/>
  <c r="H28" i="8"/>
  <c r="O43" i="8"/>
  <c r="M43" i="8"/>
  <c r="N43" i="8" s="1"/>
  <c r="J43" i="8"/>
  <c r="G43" i="8"/>
  <c r="H43" i="8" s="1"/>
  <c r="C43" i="8"/>
  <c r="O42" i="8"/>
  <c r="M42" i="8"/>
  <c r="N42" i="8" s="1"/>
  <c r="J42" i="8"/>
  <c r="G42" i="8"/>
  <c r="C42" i="8"/>
  <c r="O41" i="8"/>
  <c r="M41" i="8"/>
  <c r="N41" i="8" s="1"/>
  <c r="J41" i="8"/>
  <c r="G41" i="8"/>
  <c r="C41" i="8"/>
  <c r="D41" i="8" l="1"/>
  <c r="E41" i="8"/>
  <c r="E42" i="8"/>
  <c r="D42" i="8"/>
  <c r="D43" i="8"/>
  <c r="E43" i="8"/>
  <c r="I41" i="8"/>
  <c r="H41" i="8"/>
  <c r="I43" i="8"/>
  <c r="B42" i="8"/>
  <c r="H42" i="8"/>
  <c r="I42" i="8"/>
  <c r="L41" i="8"/>
  <c r="F42" i="8"/>
  <c r="F41" i="8"/>
  <c r="L42" i="8"/>
  <c r="L43" i="8"/>
  <c r="F43" i="8"/>
  <c r="B41" i="8"/>
  <c r="B43" i="8"/>
  <c r="C14" i="8" l="1"/>
  <c r="G14" i="8"/>
  <c r="J14" i="8"/>
  <c r="M14" i="8"/>
  <c r="N14" i="8" s="1"/>
  <c r="O14" i="8"/>
  <c r="C15" i="8"/>
  <c r="G15" i="8"/>
  <c r="J15" i="8"/>
  <c r="M15" i="8"/>
  <c r="N15" i="8" s="1"/>
  <c r="O15" i="8"/>
  <c r="E14" i="8" l="1"/>
  <c r="D14" i="8"/>
  <c r="E15" i="8"/>
  <c r="D15" i="8"/>
  <c r="L14" i="8"/>
  <c r="F14" i="8"/>
  <c r="I14" i="8"/>
  <c r="H14" i="8"/>
  <c r="B14" i="8"/>
  <c r="H15" i="8"/>
  <c r="I15" i="8"/>
  <c r="L15" i="8"/>
  <c r="F15" i="8"/>
  <c r="B15" i="8"/>
  <c r="O40" i="8" l="1"/>
  <c r="M40" i="8"/>
  <c r="N40" i="8" s="1"/>
  <c r="J40" i="8"/>
  <c r="G40" i="8"/>
  <c r="C40" i="8"/>
  <c r="O39" i="8"/>
  <c r="M39" i="8"/>
  <c r="N39" i="8" s="1"/>
  <c r="J39" i="8"/>
  <c r="G39" i="8"/>
  <c r="C39" i="8"/>
  <c r="O38" i="8"/>
  <c r="M38" i="8"/>
  <c r="N38" i="8" s="1"/>
  <c r="J38" i="8"/>
  <c r="G38" i="8"/>
  <c r="C38" i="8"/>
  <c r="D38" i="8" s="1"/>
  <c r="O37" i="8"/>
  <c r="M37" i="8"/>
  <c r="N37" i="8" s="1"/>
  <c r="J37" i="8"/>
  <c r="G37" i="8"/>
  <c r="H37" i="8" s="1"/>
  <c r="C37" i="8"/>
  <c r="O36" i="8"/>
  <c r="M36" i="8"/>
  <c r="N36" i="8" s="1"/>
  <c r="J36" i="8"/>
  <c r="G36" i="8"/>
  <c r="C36" i="8"/>
  <c r="O35" i="8"/>
  <c r="M35" i="8"/>
  <c r="N35" i="8" s="1"/>
  <c r="J35" i="8"/>
  <c r="G35" i="8"/>
  <c r="C35" i="8"/>
  <c r="D35" i="8" l="1"/>
  <c r="E35" i="8"/>
  <c r="E38" i="8"/>
  <c r="D36" i="8"/>
  <c r="E36" i="8"/>
  <c r="D39" i="8"/>
  <c r="E39" i="8"/>
  <c r="E40" i="8"/>
  <c r="D40" i="8"/>
  <c r="E37" i="8"/>
  <c r="D37" i="8"/>
  <c r="I35" i="8"/>
  <c r="H35" i="8"/>
  <c r="H38" i="8"/>
  <c r="I38" i="8"/>
  <c r="F37" i="8"/>
  <c r="I37" i="8"/>
  <c r="B37" i="8"/>
  <c r="H36" i="8"/>
  <c r="I36" i="8"/>
  <c r="L36" i="8"/>
  <c r="F40" i="8"/>
  <c r="I40" i="8"/>
  <c r="H40" i="8"/>
  <c r="B40" i="8"/>
  <c r="L39" i="8"/>
  <c r="I39" i="8"/>
  <c r="H39" i="8"/>
  <c r="F38" i="8"/>
  <c r="B35" i="8"/>
  <c r="L38" i="8"/>
  <c r="L35" i="8"/>
  <c r="F36" i="8"/>
  <c r="B39" i="8"/>
  <c r="F35" i="8"/>
  <c r="B38" i="8"/>
  <c r="F39" i="8"/>
  <c r="B36" i="8"/>
  <c r="L37" i="8"/>
  <c r="L40" i="8"/>
  <c r="O16" i="8" l="1"/>
  <c r="M16" i="8"/>
  <c r="N16" i="8" s="1"/>
  <c r="J16" i="8"/>
  <c r="G16" i="8"/>
  <c r="H16" i="8" s="1"/>
  <c r="C16" i="8"/>
  <c r="D16" i="8" l="1"/>
  <c r="E16" i="8"/>
  <c r="I16" i="8"/>
  <c r="J21" i="8" l="1"/>
  <c r="G29" i="8" l="1"/>
  <c r="I29" i="8" l="1"/>
  <c r="H29" i="8"/>
  <c r="G22" i="8" l="1"/>
  <c r="H22" i="8" l="1"/>
  <c r="I22" i="8"/>
  <c r="J24" i="8" l="1"/>
  <c r="G31" i="8" l="1"/>
  <c r="I31" i="8" l="1"/>
  <c r="H31" i="8"/>
  <c r="J34" i="8" l="1"/>
  <c r="J32" i="8" l="1"/>
  <c r="O33" i="8" l="1"/>
  <c r="M33" i="8"/>
  <c r="N33" i="8" s="1"/>
  <c r="J33" i="8"/>
  <c r="G33" i="8"/>
  <c r="C33" i="8"/>
  <c r="O32" i="8"/>
  <c r="M32" i="8"/>
  <c r="N32" i="8" s="1"/>
  <c r="G32" i="8"/>
  <c r="C32" i="8"/>
  <c r="D32" i="8" s="1"/>
  <c r="E32" i="8" l="1"/>
  <c r="E33" i="8"/>
  <c r="D33" i="8"/>
  <c r="H32" i="8"/>
  <c r="I32" i="8"/>
  <c r="I33" i="8"/>
  <c r="H33" i="8"/>
  <c r="L32" i="8"/>
  <c r="L33" i="8"/>
  <c r="B32" i="8"/>
  <c r="B33" i="8"/>
  <c r="F32" i="8"/>
  <c r="F33" i="8"/>
  <c r="O34" i="8" l="1"/>
  <c r="M34" i="8"/>
  <c r="N34" i="8" s="1"/>
  <c r="G34" i="8"/>
  <c r="H34" i="8" s="1"/>
  <c r="C34" i="8"/>
  <c r="O31" i="8"/>
  <c r="M31" i="8"/>
  <c r="N31" i="8" s="1"/>
  <c r="J31" i="8"/>
  <c r="C31" i="8"/>
  <c r="O30" i="8"/>
  <c r="M30" i="8"/>
  <c r="N30" i="8" s="1"/>
  <c r="J30" i="8"/>
  <c r="G30" i="8"/>
  <c r="C30" i="8"/>
  <c r="O29" i="8"/>
  <c r="M29" i="8"/>
  <c r="N29" i="8" s="1"/>
  <c r="J29" i="8"/>
  <c r="C29" i="8"/>
  <c r="E29" i="8" l="1"/>
  <c r="D29" i="8"/>
  <c r="D30" i="8"/>
  <c r="E30" i="8"/>
  <c r="D34" i="8"/>
  <c r="E34" i="8"/>
  <c r="D31" i="8"/>
  <c r="E31" i="8"/>
  <c r="I30" i="8"/>
  <c r="H30" i="8"/>
  <c r="I34" i="8"/>
  <c r="L31" i="8"/>
  <c r="L29" i="8"/>
  <c r="B30" i="8"/>
  <c r="B34" i="8"/>
  <c r="F30" i="8"/>
  <c r="F34" i="8"/>
  <c r="L34" i="8"/>
  <c r="B29" i="8"/>
  <c r="F29" i="8"/>
  <c r="L30" i="8"/>
  <c r="B31" i="8"/>
  <c r="F31" i="8"/>
  <c r="O28" i="8" l="1"/>
  <c r="M28" i="8"/>
  <c r="N28" i="8" s="1"/>
  <c r="O24" i="8"/>
  <c r="O23" i="8"/>
  <c r="M25" i="8"/>
  <c r="N25" i="8" s="1"/>
  <c r="M24" i="8"/>
  <c r="N24" i="8" s="1"/>
  <c r="M23" i="8"/>
  <c r="N23" i="8" s="1"/>
  <c r="O22" i="8"/>
  <c r="O21" i="8"/>
  <c r="M22" i="8"/>
  <c r="N22" i="8" s="1"/>
  <c r="M21" i="8"/>
  <c r="N21" i="8" s="1"/>
  <c r="O10" i="8"/>
  <c r="O9" i="8"/>
  <c r="O8" i="8"/>
  <c r="M10" i="8"/>
  <c r="N10" i="8" s="1"/>
  <c r="M9" i="8"/>
  <c r="N9" i="8" s="1"/>
  <c r="M8" i="8"/>
  <c r="N8" i="8" s="1"/>
  <c r="L22" i="8" l="1"/>
  <c r="L9" i="8"/>
  <c r="L23" i="8"/>
  <c r="L10" i="8"/>
  <c r="L25" i="8"/>
  <c r="L21" i="8"/>
  <c r="L28" i="8"/>
  <c r="L16" i="8"/>
  <c r="L24" i="8"/>
  <c r="L8" i="8"/>
  <c r="J28" i="8"/>
  <c r="C28" i="8"/>
  <c r="J23" i="8"/>
  <c r="J25" i="8"/>
  <c r="J22" i="8"/>
  <c r="J10" i="8"/>
  <c r="J9" i="8"/>
  <c r="J8" i="8"/>
  <c r="H25" i="8"/>
  <c r="G24" i="8"/>
  <c r="G23" i="8"/>
  <c r="G21" i="8"/>
  <c r="C25" i="8"/>
  <c r="C24" i="8"/>
  <c r="C23" i="8"/>
  <c r="C22" i="8"/>
  <c r="C21" i="8"/>
  <c r="D21" i="8" s="1"/>
  <c r="G9" i="8"/>
  <c r="G10" i="8"/>
  <c r="I10" i="8" s="1"/>
  <c r="G8" i="8"/>
  <c r="C10" i="8"/>
  <c r="D10" i="8" s="1"/>
  <c r="C8" i="8"/>
  <c r="E23" i="8" l="1"/>
  <c r="D23" i="8"/>
  <c r="E8" i="8"/>
  <c r="D8" i="8"/>
  <c r="E24" i="8"/>
  <c r="D24" i="8"/>
  <c r="E21" i="8"/>
  <c r="E25" i="8"/>
  <c r="D25" i="8"/>
  <c r="E10" i="8"/>
  <c r="B10" i="8"/>
  <c r="D28" i="8"/>
  <c r="E28" i="8"/>
  <c r="E22" i="8"/>
  <c r="D22" i="8"/>
  <c r="B8" i="8"/>
  <c r="I8" i="8"/>
  <c r="H8" i="8"/>
  <c r="H23" i="8"/>
  <c r="I23" i="8"/>
  <c r="H21" i="8"/>
  <c r="I21" i="8"/>
  <c r="I24" i="8"/>
  <c r="H24" i="8"/>
  <c r="I9" i="8"/>
  <c r="H9" i="8"/>
  <c r="I25" i="8"/>
  <c r="H10" i="8"/>
  <c r="F23" i="8"/>
  <c r="F28" i="8"/>
  <c r="F24" i="8"/>
  <c r="F10" i="8"/>
  <c r="B21" i="8"/>
  <c r="F21" i="8"/>
  <c r="B9" i="8"/>
  <c r="B25" i="8"/>
  <c r="B23" i="8"/>
  <c r="B24" i="8"/>
  <c r="F8" i="8"/>
  <c r="F9" i="8"/>
  <c r="F22" i="8"/>
  <c r="B28" i="8"/>
  <c r="F16" i="8"/>
  <c r="B22" i="8"/>
  <c r="B16" i="8"/>
  <c r="L43" i="5"/>
</calcChain>
</file>

<file path=xl/sharedStrings.xml><?xml version="1.0" encoding="utf-8"?>
<sst xmlns="http://schemas.openxmlformats.org/spreadsheetml/2006/main" count="93" uniqueCount="56">
  <si>
    <t xml:space="preserve">PRECIOS PREVALECIENTES DE MAYORISTAS DE GASOLINA </t>
  </si>
  <si>
    <t xml:space="preserve"> </t>
  </si>
  <si>
    <t>Gasolina Regular</t>
  </si>
  <si>
    <t>Gasolina Premium</t>
  </si>
  <si>
    <t xml:space="preserve">FECHA </t>
  </si>
  <si>
    <t>Diesel</t>
  </si>
  <si>
    <t xml:space="preserve">  MAYORISTA</t>
  </si>
  <si>
    <t>(¢/litro)</t>
  </si>
  <si>
    <t>(¢/galón)</t>
  </si>
  <si>
    <t>(dd/mm/aa)</t>
  </si>
  <si>
    <t>Total Petroleum*</t>
  </si>
  <si>
    <t>SOL PUERTO RICO*</t>
  </si>
  <si>
    <t>Puma</t>
  </si>
  <si>
    <t>Best Pet. Corp.*</t>
  </si>
  <si>
    <t>BVI Gas Inc DBA</t>
  </si>
  <si>
    <t>Cabo Rojo Gas &amp; Oil**</t>
  </si>
  <si>
    <t>Ultra top  Fuel</t>
  </si>
  <si>
    <t>Peerless Oil*</t>
  </si>
  <si>
    <t>Bitas's Fuel Corp.**</t>
  </si>
  <si>
    <t>Texaco</t>
  </si>
  <si>
    <t>Phillips 66</t>
  </si>
  <si>
    <t>* wholesale (importers)</t>
  </si>
  <si>
    <t>** wholesale (non-Importers)</t>
  </si>
  <si>
    <t>GASOLINA SIN PLOMO Y DIESEL</t>
  </si>
  <si>
    <t>(en centavos por litro y por galón)</t>
  </si>
  <si>
    <t>Auto</t>
  </si>
  <si>
    <t>Servicio</t>
  </si>
  <si>
    <t>DIESEl</t>
  </si>
  <si>
    <t>(litro)</t>
  </si>
  <si>
    <t>(galón)</t>
  </si>
  <si>
    <t>Servicio*</t>
  </si>
  <si>
    <t>Completo*</t>
  </si>
  <si>
    <t>Total Petroleum</t>
  </si>
  <si>
    <t>Puerto Rico Corp.</t>
  </si>
  <si>
    <t>SOL PUERTO RICO</t>
  </si>
  <si>
    <t>Best Pet. Corp</t>
  </si>
  <si>
    <t>Gulf</t>
  </si>
  <si>
    <t>Cabo Rojo Gas &amp; Oil</t>
  </si>
  <si>
    <t>Ultra Top Fuel</t>
  </si>
  <si>
    <t>Peerless Oil</t>
  </si>
  <si>
    <t>EcoMaxx</t>
  </si>
  <si>
    <t>Bita's</t>
  </si>
  <si>
    <t>American Petroleum</t>
  </si>
  <si>
    <t>Preparado por: Departamento de Asuntos del Consumidor, Division de Estudios Economicos, Oficina del Secretario</t>
  </si>
  <si>
    <t>*margen maximo de 20 centavos por galon en auto servicio y 25 centavos por galon en servicio completo, de acuerdo a la Orden 2022-003. A partir del 25 de febrero 2022</t>
  </si>
  <si>
    <t>precios sin arbitrio , a partir del 7 de julio de 2022.</t>
  </si>
  <si>
    <t>TORAL / SHELL</t>
  </si>
  <si>
    <t>Mobil</t>
  </si>
  <si>
    <t>Puerto Rico Energy LLC*</t>
  </si>
  <si>
    <t>Puerto Rico Energy</t>
  </si>
  <si>
    <t xml:space="preserve">Puma </t>
  </si>
  <si>
    <t>Regular</t>
  </si>
  <si>
    <t>Premium</t>
  </si>
  <si>
    <t>American Petroleum**</t>
  </si>
  <si>
    <t>aumento¢ por galon</t>
  </si>
  <si>
    <t>19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</si>
</sst>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"/>
    <numFmt numFmtId="165" formatCode="mmmm\ d\,\ yyyy"/>
  </numFmts>
  <fonts count="14" x14ac:knownFonts="1">
    <font>
      <sz val="11"/>
      <color theme="1"/>
      <name val="Calibri"/>
      <family val="2"/>
      <scheme val="minor"/>
    </font>
    <font>
      <sz val="12"/>
      <name val="Lucida Bright"/>
      <family val="1"/>
    </font>
    <font>
      <b/>
      <sz val="12"/>
      <name val="Lucida Bright"/>
      <family val="1"/>
    </font>
    <font>
      <b/>
      <sz val="13"/>
      <name val="Lucida Bright"/>
      <family val="1"/>
    </font>
    <font>
      <sz val="13"/>
      <name val="Lucida Bright"/>
      <family val="1"/>
    </font>
    <font>
      <b/>
      <sz val="11"/>
      <name val="Lucida Bright"/>
      <family val="1"/>
    </font>
    <font>
      <sz val="11"/>
      <name val="Lucida Bright"/>
      <family val="1"/>
    </font>
    <font>
      <i/>
      <sz val="11"/>
      <color theme="1"/>
      <name val="Calibri"/>
      <family val="2"/>
      <scheme val="minor"/>
    </font>
    <font>
      <b/>
      <sz val="10"/>
      <name val="Lucida Bright"/>
      <family val="1"/>
    </font>
    <font>
      <sz val="10"/>
      <name val="Lucida Bright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2" fontId="5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1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5" fontId="6" fillId="0" borderId="15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65" fontId="6" fillId="0" borderId="17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164" fontId="5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Continuous"/>
    </xf>
    <xf numFmtId="164" fontId="8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0" fillId="0" borderId="14" xfId="0" applyBorder="1"/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0" fontId="8" fillId="0" borderId="9" xfId="0" applyFont="1" applyBorder="1"/>
    <xf numFmtId="2" fontId="6" fillId="0" borderId="3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15" xfId="0" applyNumberFormat="1" applyFont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165" fontId="9" fillId="0" borderId="13" xfId="0" applyNumberFormat="1" applyFont="1" applyBorder="1" applyAlignment="1">
      <alignment horizontal="center"/>
    </xf>
    <xf numFmtId="0" fontId="8" fillId="0" borderId="5" xfId="0" applyFont="1" applyBorder="1"/>
    <xf numFmtId="0" fontId="9" fillId="0" borderId="9" xfId="0" applyFont="1" applyBorder="1"/>
    <xf numFmtId="0" fontId="8" fillId="0" borderId="7" xfId="0" applyFont="1" applyBorder="1"/>
    <xf numFmtId="0" fontId="9" fillId="0" borderId="7" xfId="0" applyFont="1" applyBorder="1"/>
    <xf numFmtId="2" fontId="1" fillId="0" borderId="15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7" fillId="0" borderId="0" xfId="0" applyFont="1"/>
    <xf numFmtId="2" fontId="6" fillId="0" borderId="1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0" fillId="0" borderId="11" xfId="0" applyBorder="1"/>
    <xf numFmtId="2" fontId="9" fillId="0" borderId="6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13" xfId="0" applyBorder="1"/>
    <xf numFmtId="165" fontId="9" fillId="0" borderId="12" xfId="0" applyNumberFormat="1" applyFont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12" fillId="0" borderId="7" xfId="0" applyFont="1" applyBorder="1"/>
    <xf numFmtId="2" fontId="8" fillId="2" borderId="13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0" fillId="0" borderId="10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164" fontId="2" fillId="0" borderId="17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165" fontId="6" fillId="0" borderId="23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165" fontId="6" fillId="0" borderId="2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65" fontId="1" fillId="0" borderId="25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165" fontId="1" fillId="0" borderId="23" xfId="0" applyNumberFormat="1" applyFont="1" applyBorder="1" applyAlignment="1">
      <alignment horizontal="center"/>
    </xf>
    <xf numFmtId="0" fontId="0" fillId="0" borderId="28" xfId="0" applyBorder="1"/>
    <xf numFmtId="0" fontId="10" fillId="0" borderId="0" xfId="0" applyFont="1"/>
    <xf numFmtId="0" fontId="2" fillId="0" borderId="11" xfId="0" applyFont="1" applyBorder="1" applyAlignment="1">
      <alignment horizontal="centerContinuous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11" xfId="0" applyFont="1" applyBorder="1"/>
    <xf numFmtId="0" fontId="5" fillId="0" borderId="11" xfId="0" applyFont="1" applyBorder="1"/>
    <xf numFmtId="0" fontId="1" fillId="0" borderId="14" xfId="0" applyFont="1" applyBorder="1"/>
    <xf numFmtId="0" fontId="9" fillId="0" borderId="14" xfId="0" applyFont="1" applyBorder="1"/>
    <xf numFmtId="0" fontId="5" fillId="0" borderId="10" xfId="0" applyFont="1" applyBorder="1"/>
    <xf numFmtId="0" fontId="9" fillId="0" borderId="13" xfId="0" applyFont="1" applyBorder="1" applyAlignment="1">
      <alignment vertical="top"/>
    </xf>
    <xf numFmtId="0" fontId="9" fillId="0" borderId="25" xfId="0" applyFont="1" applyBorder="1"/>
    <xf numFmtId="0" fontId="1" fillId="0" borderId="2" xfId="0" applyFont="1" applyBorder="1"/>
    <xf numFmtId="0" fontId="1" fillId="0" borderId="13" xfId="0" applyFont="1" applyBorder="1"/>
    <xf numFmtId="0" fontId="9" fillId="0" borderId="14" xfId="0" applyFont="1" applyBorder="1" applyAlignment="1">
      <alignment vertical="top"/>
    </xf>
    <xf numFmtId="0" fontId="9" fillId="0" borderId="10" xfId="0" applyFont="1" applyBorder="1"/>
    <xf numFmtId="0" fontId="9" fillId="0" borderId="2" xfId="0" applyFont="1" applyBorder="1"/>
    <xf numFmtId="0" fontId="9" fillId="0" borderId="14" xfId="0" applyFont="1" applyBorder="1" applyAlignment="1">
      <alignment horizontal="left"/>
    </xf>
    <xf numFmtId="0" fontId="9" fillId="0" borderId="13" xfId="0" applyFont="1" applyBorder="1"/>
    <xf numFmtId="2" fontId="13" fillId="2" borderId="0" xfId="0" applyNumberFormat="1" applyFont="1" applyFill="1" applyAlignment="1">
      <alignment horizontal="center"/>
    </xf>
    <xf numFmtId="165" fontId="6" fillId="0" borderId="30" xfId="0" applyNumberFormat="1" applyFont="1" applyBorder="1" applyAlignment="1">
      <alignment horizontal="center"/>
    </xf>
    <xf numFmtId="0" fontId="0" fillId="0" borderId="25" xfId="0" applyBorder="1"/>
    <xf numFmtId="0" fontId="5" fillId="0" borderId="31" xfId="0" applyFont="1" applyBorder="1"/>
    <xf numFmtId="0" fontId="0" fillId="0" borderId="32" xfId="0" applyBorder="1"/>
    <xf numFmtId="0" fontId="1" fillId="0" borderId="33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1298864</xdr:colOff>
      <xdr:row>41</xdr:row>
      <xdr:rowOff>197827</xdr:rowOff>
    </xdr:from>
    <xdr:to>
      <xdr:col>11</xdr:col>
      <xdr:colOff>3664</xdr:colOff>
      <xdr:row>41</xdr:row>
      <xdr:rowOff>207818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9334500" y="9134009"/>
          <a:ext cx="254778" cy="99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101007</xdr:colOff>
      <xdr:row>0</xdr:row>
      <xdr:rowOff>41867</xdr:rowOff>
    </xdr:from>
    <xdr:to>
      <xdr:col>9</xdr:col>
      <xdr:colOff>1303727</xdr:colOff>
      <xdr:row>2</xdr:row>
      <xdr:rowOff>103101</xdr:rowOff>
    </xdr:to>
    <xdr:pic>
      <xdr:nvPicPr>
        <xdr:cNvPr id="8" name="Picture 7" descr="C:\Users\cigarcia\AppData\Local\Microsoft\Windows\Temporary Internet Files\Content.Word\daco-logo-nom abajo final-2018-0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411" y="41867"/>
          <a:ext cx="1197428" cy="4861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149679</xdr:colOff>
      <xdr:row>0</xdr:row>
      <xdr:rowOff>12037</xdr:rowOff>
    </xdr:from>
    <xdr:to>
      <xdr:col>0</xdr:col>
      <xdr:colOff>1739860</xdr:colOff>
      <xdr:row>2</xdr:row>
      <xdr:rowOff>183696</xdr:rowOff>
    </xdr:to>
    <xdr:pic>
      <xdr:nvPicPr>
        <xdr:cNvPr id="10" name="Picture 9" descr="C:\Users\cigarcia\AppData\Local\Microsoft\Windows\Temporary Internet Files\Content.Word\Logo Oficial Gobierno Pudrto Rico3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40" b="1042"/>
        <a:stretch/>
      </xdr:blipFill>
      <xdr:spPr bwMode="auto">
        <a:xfrm>
          <a:off x="756898" y="12037"/>
          <a:ext cx="1590181" cy="60028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1219200</xdr:colOff>
      <xdr:row>42</xdr:row>
      <xdr:rowOff>123825</xdr:rowOff>
    </xdr:from>
    <xdr:to>
      <xdr:col>11</xdr:col>
      <xdr:colOff>133350</xdr:colOff>
      <xdr:row>42</xdr:row>
      <xdr:rowOff>142875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9344025" y="8867775"/>
          <a:ext cx="53340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178857</xdr:colOff>
      <xdr:row>0</xdr:row>
      <xdr:rowOff>0</xdr:rowOff>
    </xdr:from>
    <xdr:to>
      <xdr:col>2</xdr:col>
      <xdr:colOff>454024</xdr:colOff>
      <xdr:row>4</xdr:row>
      <xdr:rowOff>103717</xdr:rowOff>
    </xdr:to>
    <xdr:pic>
      <xdr:nvPicPr>
        <xdr:cNvPr id="4" name="Picture 3" descr="C:\Users\cigarcia\AppData\Local\Microsoft\Windows\Temporary Internet Files\Content.Word\Logo Oficial Gobierno Pudrto Rico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940" b="1042"/>
        <a:stretch/>
      </xdr:blipFill>
      <xdr:spPr bwMode="auto">
        <a:xfrm>
          <a:off x="178857" y="0"/>
          <a:ext cx="2427817" cy="9323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357716</xdr:colOff>
      <xdr:row>0</xdr:row>
      <xdr:rowOff>47625</xdr:rowOff>
    </xdr:from>
    <xdr:to>
      <xdr:col>14</xdr:col>
      <xdr:colOff>1262593</xdr:colOff>
      <xdr:row>4</xdr:row>
      <xdr:rowOff>6349</xdr:rowOff>
    </xdr:to>
    <xdr:pic>
      <xdr:nvPicPr>
        <xdr:cNvPr id="5" name="Picture 4" descr="C:\Users\cigarcia\AppData\Local\Microsoft\Windows\Temporary Internet Files\Content.Word\daco-logo-nom abajo final-2018-0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616" y="47625"/>
          <a:ext cx="2124077" cy="78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RowColHeaders="0" topLeftCell="A33" zoomScale="120" zoomScaleNormal="120" workbookViewId="0">
      <selection activeCell="F43" sqref="F43"/>
    </sheetView>
  </sheetViews>
  <sheetFormatPr defaultColWidth="9.140625" defaultRowHeight="15" x14ac:dyDescent="0.25"/>
  <cols>
    <col min="1" max="1" width="27.42578125" customWidth="1"/>
    <col min="2" max="2" width="11.42578125" customWidth="1"/>
    <col min="3" max="3" width="12.28515625" customWidth="1"/>
    <col min="4" max="4" width="11.7109375" customWidth="1"/>
    <col min="5" max="5" width="12.28515625" customWidth="1"/>
    <col min="6" max="6" width="22" customWidth="1"/>
    <col min="7" max="7" width="2" customWidth="1"/>
    <col min="8" max="8" width="11.5703125" customWidth="1"/>
    <col min="9" max="9" width="12.42578125" customWidth="1"/>
    <col min="10" max="10" width="22.140625" customWidth="1"/>
    <col min="11" max="11" width="2.85546875" customWidth="1"/>
    <col min="12" max="12" width="10.140625" customWidth="1"/>
    <col min="13" max="13" width="10.5703125" customWidth="1"/>
    <col min="14" max="14" width="10.7109375" style="69" customWidth="1"/>
  </cols>
  <sheetData>
    <row r="1" spans="1:17" ht="16.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68"/>
    </row>
    <row r="2" spans="1:17" ht="16.5" customHeight="1" x14ac:dyDescent="0.25">
      <c r="A2" s="130" t="s">
        <v>55</v>
      </c>
      <c r="B2" s="130"/>
      <c r="C2" s="130"/>
      <c r="D2" s="130"/>
      <c r="E2" s="130"/>
      <c r="F2" s="130"/>
      <c r="G2" s="130"/>
      <c r="H2" s="130"/>
      <c r="I2" s="130"/>
      <c r="J2" s="130"/>
      <c r="K2" s="70"/>
    </row>
    <row r="3" spans="1:17" ht="17.25" thickBot="1" x14ac:dyDescent="0.3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68"/>
    </row>
    <row r="4" spans="1:17" ht="16.5" x14ac:dyDescent="0.25">
      <c r="A4" s="104"/>
      <c r="B4" s="71" t="s">
        <v>2</v>
      </c>
      <c r="C4" s="72"/>
      <c r="D4" s="71" t="s">
        <v>3</v>
      </c>
      <c r="E4" s="72"/>
      <c r="F4" s="73" t="s">
        <v>4</v>
      </c>
      <c r="G4" s="74"/>
      <c r="H4" s="71" t="s">
        <v>5</v>
      </c>
      <c r="I4" s="72"/>
      <c r="J4" s="73" t="s">
        <v>4</v>
      </c>
      <c r="K4" s="75"/>
    </row>
    <row r="5" spans="1:17" ht="17.25" thickBot="1" x14ac:dyDescent="0.3">
      <c r="A5" s="105" t="s">
        <v>6</v>
      </c>
      <c r="B5" s="76" t="s">
        <v>7</v>
      </c>
      <c r="C5" s="77" t="s">
        <v>8</v>
      </c>
      <c r="D5" s="76" t="s">
        <v>7</v>
      </c>
      <c r="E5" s="77" t="s">
        <v>8</v>
      </c>
      <c r="F5" s="78" t="s">
        <v>9</v>
      </c>
      <c r="G5" s="74"/>
      <c r="H5" s="79" t="s">
        <v>7</v>
      </c>
      <c r="I5" s="77" t="s">
        <v>8</v>
      </c>
      <c r="J5" s="78" t="s">
        <v>9</v>
      </c>
      <c r="K5" s="75"/>
      <c r="L5" s="69" t="s">
        <v>51</v>
      </c>
      <c r="M5" s="69" t="s">
        <v>52</v>
      </c>
      <c r="N5" s="69" t="s">
        <v>5</v>
      </c>
      <c r="O5" s="69"/>
      <c r="P5" s="69"/>
    </row>
    <row r="6" spans="1:17" ht="16.5" customHeight="1" x14ac:dyDescent="0.25">
      <c r="A6" s="106" t="s">
        <v>10</v>
      </c>
      <c r="B6" s="80">
        <f>C6/3.7854</f>
        <v>86.199609024145403</v>
      </c>
      <c r="C6" s="45">
        <v>326.3</v>
      </c>
      <c r="D6" s="80">
        <f t="shared" ref="D6:D7" si="0">E6/3.7854</f>
        <v>101.19934485127067</v>
      </c>
      <c r="E6" s="81">
        <v>383.08</v>
      </c>
      <c r="F6" s="82">
        <v>45458</v>
      </c>
      <c r="G6" s="83"/>
      <c r="H6" s="80">
        <f t="shared" ref="H6:H7" si="1">I6/3.7854</f>
        <v>84.699107095683416</v>
      </c>
      <c r="I6" s="81">
        <v>320.62</v>
      </c>
      <c r="J6" s="82">
        <v>45458</v>
      </c>
      <c r="K6" s="84"/>
      <c r="L6" s="85"/>
      <c r="M6" s="85"/>
      <c r="N6" s="86"/>
    </row>
    <row r="7" spans="1:17" ht="15.75" customHeight="1" x14ac:dyDescent="0.25">
      <c r="A7" s="107"/>
      <c r="B7" s="80">
        <f>C7/3.7854</f>
        <v>87.200824219369153</v>
      </c>
      <c r="C7" s="45">
        <v>330.09</v>
      </c>
      <c r="D7" s="80">
        <f t="shared" si="0"/>
        <v>102.20056004649443</v>
      </c>
      <c r="E7" s="81">
        <v>386.87</v>
      </c>
      <c r="F7" s="82">
        <v>45461</v>
      </c>
      <c r="G7" s="83"/>
      <c r="H7" s="80">
        <f t="shared" si="1"/>
        <v>84.699107095683416</v>
      </c>
      <c r="I7" s="81">
        <v>320.62</v>
      </c>
      <c r="J7" s="82">
        <v>45461</v>
      </c>
      <c r="K7" s="84"/>
      <c r="N7" s="86"/>
    </row>
    <row r="8" spans="1:17" ht="16.5" thickBot="1" x14ac:dyDescent="0.3">
      <c r="A8" s="108"/>
      <c r="B8" s="87">
        <f>C8/3.7854</f>
        <v>87.700110952607389</v>
      </c>
      <c r="C8" s="11">
        <v>331.98</v>
      </c>
      <c r="D8" s="87">
        <f t="shared" ref="D8" si="2">E8/3.7854</f>
        <v>102.69984677973265</v>
      </c>
      <c r="E8" s="88">
        <v>388.76</v>
      </c>
      <c r="F8" s="89">
        <v>45462</v>
      </c>
      <c r="G8" s="83"/>
      <c r="H8" s="87">
        <f t="shared" ref="H8" si="3">I8/3.7854</f>
        <v>85.201035557668931</v>
      </c>
      <c r="I8" s="88">
        <v>322.52</v>
      </c>
      <c r="J8" s="89">
        <v>45462</v>
      </c>
      <c r="K8" s="90"/>
      <c r="L8" s="86">
        <f>C8-C7</f>
        <v>1.8900000000000432</v>
      </c>
      <c r="M8" s="86">
        <f>E8-E7</f>
        <v>1.8899999999999864</v>
      </c>
      <c r="N8" s="86">
        <f>I8-I7</f>
        <v>1.8999999999999773</v>
      </c>
      <c r="P8" s="85"/>
    </row>
    <row r="9" spans="1:17" ht="15.75" x14ac:dyDescent="0.25">
      <c r="A9" s="109" t="s">
        <v>11</v>
      </c>
      <c r="B9" s="80">
        <f t="shared" ref="B9:B10" si="4">C9/3.7854</f>
        <v>85.702964019654459</v>
      </c>
      <c r="C9" s="81">
        <v>324.42</v>
      </c>
      <c r="D9" s="91">
        <f t="shared" ref="D9:D10" si="5">E9/3.7854</f>
        <v>100.70269984677972</v>
      </c>
      <c r="E9" s="81">
        <v>381.2</v>
      </c>
      <c r="F9" s="82">
        <v>45456</v>
      </c>
      <c r="G9" s="84"/>
      <c r="H9" s="91">
        <f>I9/3.7854</f>
        <v>83.201246895968723</v>
      </c>
      <c r="I9" s="81">
        <v>314.95</v>
      </c>
      <c r="J9" s="82">
        <v>45456</v>
      </c>
      <c r="K9" s="84"/>
      <c r="N9" s="95"/>
      <c r="P9" s="85"/>
    </row>
    <row r="10" spans="1:17" ht="15.75" x14ac:dyDescent="0.25">
      <c r="A10" s="106" t="s">
        <v>47</v>
      </c>
      <c r="B10" s="80">
        <f t="shared" si="4"/>
        <v>85.702964019654459</v>
      </c>
      <c r="C10" s="81">
        <v>324.42</v>
      </c>
      <c r="D10" s="91">
        <f t="shared" si="5"/>
        <v>100.70269984677972</v>
      </c>
      <c r="E10" s="81">
        <v>381.2</v>
      </c>
      <c r="F10" s="82">
        <v>45457</v>
      </c>
      <c r="G10" s="84"/>
      <c r="H10" s="91">
        <f>I10/3.7854</f>
        <v>84.19982036244518</v>
      </c>
      <c r="I10" s="81">
        <v>318.73</v>
      </c>
      <c r="J10" s="82">
        <v>45457</v>
      </c>
      <c r="K10" s="86"/>
      <c r="P10" s="85"/>
    </row>
    <row r="11" spans="1:17" ht="16.5" thickBot="1" x14ac:dyDescent="0.3">
      <c r="A11" s="108"/>
      <c r="B11" s="92">
        <f t="shared" ref="B11:B13" si="6">C11/3.7854</f>
        <v>86.701537486130917</v>
      </c>
      <c r="C11" s="93">
        <v>328.2</v>
      </c>
      <c r="D11" s="94">
        <f t="shared" ref="D11:D13" si="7">E11/3.7854</f>
        <v>101.70127331325619</v>
      </c>
      <c r="E11" s="93">
        <v>384.98</v>
      </c>
      <c r="F11" s="89">
        <v>45461</v>
      </c>
      <c r="G11" s="84"/>
      <c r="H11" s="94">
        <f>I11/3.7854</f>
        <v>84.19982036244518</v>
      </c>
      <c r="I11" s="93">
        <v>318.73</v>
      </c>
      <c r="J11" s="89">
        <v>45461</v>
      </c>
      <c r="K11" s="84"/>
      <c r="L11" s="86"/>
      <c r="M11" s="86"/>
      <c r="N11" s="86"/>
      <c r="P11" s="85"/>
    </row>
    <row r="12" spans="1:17" ht="15.75" x14ac:dyDescent="0.25">
      <c r="A12" s="126" t="s">
        <v>48</v>
      </c>
      <c r="B12" s="80">
        <f t="shared" ref="B12:B13" si="8">C12/3.7854</f>
        <v>85.201035557668931</v>
      </c>
      <c r="C12" s="81">
        <v>322.52</v>
      </c>
      <c r="D12" s="91">
        <f t="shared" ref="D12:D13" si="9">E12/3.7854</f>
        <v>100.20077138479421</v>
      </c>
      <c r="E12" s="81">
        <v>379.3</v>
      </c>
      <c r="F12" s="82">
        <v>45458</v>
      </c>
      <c r="G12" s="84"/>
      <c r="H12" s="91">
        <f t="shared" ref="H12:H13" si="10">I12/3.7854</f>
        <v>84.197178633697902</v>
      </c>
      <c r="I12" s="81">
        <v>318.72000000000003</v>
      </c>
      <c r="J12" s="82">
        <v>45458</v>
      </c>
      <c r="K12" s="90"/>
      <c r="L12" s="86"/>
      <c r="M12" s="86"/>
      <c r="N12" s="86"/>
    </row>
    <row r="13" spans="1:17" ht="15.75" x14ac:dyDescent="0.25">
      <c r="A13" s="127"/>
      <c r="B13" s="80">
        <f t="shared" si="8"/>
        <v>86.199609024145403</v>
      </c>
      <c r="C13" s="81">
        <v>326.3</v>
      </c>
      <c r="D13" s="91">
        <f t="shared" si="9"/>
        <v>101.19934485127067</v>
      </c>
      <c r="E13" s="81">
        <v>383.08</v>
      </c>
      <c r="F13" s="82">
        <v>45461</v>
      </c>
      <c r="G13" s="84"/>
      <c r="H13" s="91">
        <f t="shared" si="10"/>
        <v>84.197178633697902</v>
      </c>
      <c r="I13" s="81">
        <v>318.72000000000003</v>
      </c>
      <c r="J13" s="82">
        <v>45461</v>
      </c>
      <c r="K13" s="84"/>
      <c r="L13" s="86"/>
      <c r="M13" s="86"/>
      <c r="N13" s="95"/>
      <c r="Q13" s="85"/>
    </row>
    <row r="14" spans="1:17" ht="16.5" thickBot="1" x14ac:dyDescent="0.3">
      <c r="A14" s="128" t="s">
        <v>12</v>
      </c>
      <c r="B14" s="92">
        <f t="shared" ref="B14:B16" si="11">C14/3.7854</f>
        <v>87.198182490621861</v>
      </c>
      <c r="C14" s="93">
        <v>330.08</v>
      </c>
      <c r="D14" s="94">
        <f t="shared" ref="D14:D16" si="12">E14/3.7854</f>
        <v>102.19791831774714</v>
      </c>
      <c r="E14" s="93">
        <v>386.86</v>
      </c>
      <c r="F14" s="89">
        <v>45462</v>
      </c>
      <c r="G14" s="84"/>
      <c r="H14" s="94">
        <f t="shared" ref="H14:H16" si="13">I14/3.7854</f>
        <v>85.195752100174346</v>
      </c>
      <c r="I14" s="93">
        <v>322.5</v>
      </c>
      <c r="J14" s="89">
        <v>45462</v>
      </c>
      <c r="K14" s="84"/>
      <c r="L14" s="86">
        <f>C14-C13</f>
        <v>3.7799999999999727</v>
      </c>
      <c r="M14" s="86">
        <f>E14-E13</f>
        <v>3.7800000000000296</v>
      </c>
      <c r="N14" s="86">
        <f>I14-I13</f>
        <v>3.7799999999999727</v>
      </c>
      <c r="P14" s="85"/>
    </row>
    <row r="15" spans="1:17" ht="15.75" x14ac:dyDescent="0.25">
      <c r="A15" s="109" t="s">
        <v>46</v>
      </c>
      <c r="B15" s="80">
        <f t="shared" ref="B15:B16" si="14">C15/3.7854</f>
        <v>85.100649865271834</v>
      </c>
      <c r="C15" s="45">
        <v>322.14</v>
      </c>
      <c r="D15" s="80">
        <f t="shared" ref="D15:D16" si="15">E15/3.7854</f>
        <v>100.10038569239711</v>
      </c>
      <c r="E15" s="81">
        <v>378.92</v>
      </c>
      <c r="F15" s="82">
        <v>45454</v>
      </c>
      <c r="G15" s="83"/>
      <c r="H15" s="80">
        <f t="shared" ref="H15:H16" si="16">I15/3.7854</f>
        <v>83.085010831087857</v>
      </c>
      <c r="I15" s="81">
        <v>314.51</v>
      </c>
      <c r="J15" s="82">
        <v>45454</v>
      </c>
      <c r="K15" s="84"/>
      <c r="L15" s="86"/>
      <c r="M15" s="86"/>
      <c r="N15" s="95"/>
      <c r="P15" s="85"/>
    </row>
    <row r="16" spans="1:17" ht="15.75" x14ac:dyDescent="0.25">
      <c r="A16" s="106"/>
      <c r="B16" s="80">
        <f t="shared" si="14"/>
        <v>85.599936598510055</v>
      </c>
      <c r="C16" s="45">
        <v>324.02999999999997</v>
      </c>
      <c r="D16" s="80">
        <f t="shared" si="15"/>
        <v>100.59967242563533</v>
      </c>
      <c r="E16" s="81">
        <v>380.81</v>
      </c>
      <c r="F16" s="82">
        <v>45461</v>
      </c>
      <c r="G16" s="83"/>
      <c r="H16" s="80">
        <f t="shared" si="16"/>
        <v>84.086226026311621</v>
      </c>
      <c r="I16" s="81">
        <v>318.3</v>
      </c>
      <c r="J16" s="82">
        <v>45461</v>
      </c>
      <c r="K16" s="84"/>
      <c r="L16" s="86"/>
      <c r="M16" s="86"/>
      <c r="N16" s="95"/>
      <c r="P16" s="85"/>
    </row>
    <row r="17" spans="1:16" ht="16.5" thickBot="1" x14ac:dyDescent="0.3">
      <c r="A17" s="59"/>
      <c r="B17" s="87">
        <f t="shared" ref="B17:B22" si="17">C17/3.7854</f>
        <v>87.100438526972042</v>
      </c>
      <c r="C17" s="11">
        <v>329.71</v>
      </c>
      <c r="D17" s="87">
        <f t="shared" ref="D17:D25" si="18">E17/3.7854</f>
        <v>102.10017435409732</v>
      </c>
      <c r="E17" s="88">
        <v>386.49</v>
      </c>
      <c r="F17" s="89">
        <v>45462</v>
      </c>
      <c r="G17" s="83"/>
      <c r="H17" s="87">
        <f t="shared" ref="H17:H25" si="19">I17/3.7854</f>
        <v>85.087441221535357</v>
      </c>
      <c r="I17" s="88">
        <v>322.08999999999997</v>
      </c>
      <c r="J17" s="89">
        <v>45462</v>
      </c>
      <c r="K17" s="84"/>
      <c r="L17" s="86">
        <f>C17-C16</f>
        <v>5.6800000000000068</v>
      </c>
      <c r="M17" s="86">
        <f>E17-E16</f>
        <v>5.6800000000000068</v>
      </c>
      <c r="N17" s="86">
        <f>I17-I16</f>
        <v>3.7899999999999636</v>
      </c>
      <c r="P17" s="85"/>
    </row>
    <row r="18" spans="1:16" ht="15.75" x14ac:dyDescent="0.25">
      <c r="A18" s="109" t="s">
        <v>13</v>
      </c>
      <c r="B18" s="91">
        <f t="shared" si="17"/>
        <v>81.867173878586144</v>
      </c>
      <c r="C18" s="81">
        <v>309.89999999999998</v>
      </c>
      <c r="D18" s="91">
        <f t="shared" si="18"/>
        <v>96.132509113964176</v>
      </c>
      <c r="E18" s="81">
        <v>363.9</v>
      </c>
      <c r="F18" s="96">
        <v>45458</v>
      </c>
      <c r="G18" s="97"/>
      <c r="H18" s="91">
        <f t="shared" si="19"/>
        <v>81.603001003856917</v>
      </c>
      <c r="I18" s="81">
        <v>308.89999999999998</v>
      </c>
      <c r="J18" s="82">
        <v>45458</v>
      </c>
      <c r="K18" s="90"/>
    </row>
    <row r="19" spans="1:16" ht="15.75" x14ac:dyDescent="0.25">
      <c r="A19" s="112" t="s">
        <v>36</v>
      </c>
      <c r="B19" s="80">
        <f t="shared" ref="B19" si="20">C19/3.7854</f>
        <v>82.659692502773808</v>
      </c>
      <c r="C19" s="81">
        <v>312.89999999999998</v>
      </c>
      <c r="D19" s="91">
        <f t="shared" ref="D19" si="21">E19/3.7854</f>
        <v>96.132509113964176</v>
      </c>
      <c r="E19" s="81">
        <v>363.9</v>
      </c>
      <c r="F19" s="96">
        <v>45461</v>
      </c>
      <c r="G19" s="97"/>
      <c r="H19" s="91">
        <f t="shared" ref="H19" si="22">I19/3.7854</f>
        <v>81.867173878586144</v>
      </c>
      <c r="I19" s="81">
        <v>309.89999999999998</v>
      </c>
      <c r="J19" s="82">
        <v>45461</v>
      </c>
      <c r="K19" s="84"/>
      <c r="L19" s="86"/>
      <c r="M19" s="86"/>
      <c r="N19" s="86"/>
    </row>
    <row r="20" spans="1:16" ht="15.75" customHeight="1" thickBot="1" x14ac:dyDescent="0.3">
      <c r="A20" s="67"/>
      <c r="B20" s="94">
        <f t="shared" si="17"/>
        <v>83.188038252232246</v>
      </c>
      <c r="C20" s="93">
        <v>314.89999999999998</v>
      </c>
      <c r="D20" s="94">
        <f t="shared" si="18"/>
        <v>96.660854863422614</v>
      </c>
      <c r="E20" s="93">
        <v>365.9</v>
      </c>
      <c r="F20" s="124">
        <v>45462</v>
      </c>
      <c r="G20" s="97"/>
      <c r="H20" s="94">
        <f t="shared" si="19"/>
        <v>82.395519628044582</v>
      </c>
      <c r="I20" s="93">
        <v>311.89999999999998</v>
      </c>
      <c r="J20" s="89">
        <v>45462</v>
      </c>
      <c r="K20" s="84"/>
      <c r="L20" s="86">
        <f>C20-C19</f>
        <v>2</v>
      </c>
      <c r="M20" s="86">
        <f>E20-E19</f>
        <v>2</v>
      </c>
      <c r="N20" s="86">
        <f>I20-I19</f>
        <v>2</v>
      </c>
    </row>
    <row r="21" spans="1:16" ht="15.75" x14ac:dyDescent="0.25">
      <c r="A21" s="109" t="s">
        <v>14</v>
      </c>
      <c r="B21" s="80">
        <f t="shared" ref="B21:B22" si="23">C21/3.7854</f>
        <v>81.603001003856917</v>
      </c>
      <c r="C21" s="81">
        <v>308.89999999999998</v>
      </c>
      <c r="D21" s="91">
        <f t="shared" si="18"/>
        <v>96.132509113964176</v>
      </c>
      <c r="E21" s="81">
        <v>363.9</v>
      </c>
      <c r="F21" s="82">
        <v>45458</v>
      </c>
      <c r="G21" s="98">
        <v>388.9</v>
      </c>
      <c r="H21" s="91">
        <f t="shared" si="19"/>
        <v>81.603001003856917</v>
      </c>
      <c r="I21" s="81">
        <v>308.89999999999998</v>
      </c>
      <c r="J21" s="82">
        <v>45458</v>
      </c>
      <c r="K21" s="90"/>
      <c r="L21" s="86"/>
      <c r="M21" s="86"/>
      <c r="N21" s="95"/>
      <c r="P21" s="85"/>
    </row>
    <row r="22" spans="1:16" ht="15.75" x14ac:dyDescent="0.25">
      <c r="A22" s="113" t="s">
        <v>15</v>
      </c>
      <c r="B22" s="80">
        <f t="shared" si="23"/>
        <v>82.923865377503034</v>
      </c>
      <c r="C22" s="81">
        <v>313.89999999999998</v>
      </c>
      <c r="D22" s="91">
        <f t="shared" ref="D22" si="24">E22/3.7854</f>
        <v>97.453373487610278</v>
      </c>
      <c r="E22" s="81">
        <v>368.9</v>
      </c>
      <c r="F22" s="82">
        <v>45461</v>
      </c>
      <c r="G22" s="98">
        <v>388.9</v>
      </c>
      <c r="H22" s="91">
        <f t="shared" ref="H22" si="25">I22/3.7854</f>
        <v>81.867173878586144</v>
      </c>
      <c r="I22" s="81">
        <v>309.89999999999998</v>
      </c>
      <c r="J22" s="82">
        <v>45461</v>
      </c>
      <c r="K22" s="84"/>
      <c r="N22" s="86"/>
    </row>
    <row r="23" spans="1:16" ht="16.5" thickBot="1" x14ac:dyDescent="0.3">
      <c r="A23" s="114" t="s">
        <v>16</v>
      </c>
      <c r="B23" s="87">
        <f t="shared" ref="B23" si="26">C23/3.7854</f>
        <v>83.082369102340564</v>
      </c>
      <c r="C23" s="88">
        <v>314.5</v>
      </c>
      <c r="D23" s="94">
        <f t="shared" si="18"/>
        <v>97.611877212447823</v>
      </c>
      <c r="E23" s="88">
        <v>369.5</v>
      </c>
      <c r="F23" s="89">
        <v>45462</v>
      </c>
      <c r="G23" s="98">
        <v>388.9</v>
      </c>
      <c r="H23" s="94">
        <f t="shared" si="19"/>
        <v>82.025677603423674</v>
      </c>
      <c r="I23" s="88">
        <v>310.5</v>
      </c>
      <c r="J23" s="89">
        <v>45462</v>
      </c>
      <c r="K23" s="84"/>
      <c r="L23" s="86">
        <f>C23-C22</f>
        <v>0.60000000000002274</v>
      </c>
      <c r="M23" s="86">
        <f>E23-E22</f>
        <v>0.60000000000002274</v>
      </c>
      <c r="N23" s="86">
        <f>I23-I22</f>
        <v>0.60000000000002274</v>
      </c>
      <c r="P23" s="85"/>
    </row>
    <row r="24" spans="1:16" ht="15.75" x14ac:dyDescent="0.25">
      <c r="A24" s="106" t="s">
        <v>17</v>
      </c>
      <c r="B24" s="91">
        <f>C24/3.7854</f>
        <v>84.073017382575159</v>
      </c>
      <c r="C24" s="81">
        <v>318.25</v>
      </c>
      <c r="D24" s="91">
        <f t="shared" si="18"/>
        <v>97.810006868494739</v>
      </c>
      <c r="E24" s="81">
        <v>370.25</v>
      </c>
      <c r="F24" s="82">
        <v>45457</v>
      </c>
      <c r="G24" s="84"/>
      <c r="H24" s="91">
        <f t="shared" ref="H24:H25" si="27">I24/3.7854</f>
        <v>83.280498758387481</v>
      </c>
      <c r="I24" s="81">
        <v>315.25</v>
      </c>
      <c r="J24" s="82">
        <v>45457</v>
      </c>
      <c r="K24" s="84"/>
      <c r="M24" s="86"/>
    </row>
    <row r="25" spans="1:16" ht="15.75" x14ac:dyDescent="0.25">
      <c r="A25" s="125"/>
      <c r="B25" s="91">
        <f>C25/3.7854</f>
        <v>84.601363132033597</v>
      </c>
      <c r="C25" s="81">
        <v>320.25</v>
      </c>
      <c r="D25" s="91">
        <f t="shared" si="18"/>
        <v>98.338352617953191</v>
      </c>
      <c r="E25" s="81">
        <v>372.25</v>
      </c>
      <c r="F25" s="82">
        <v>45461</v>
      </c>
      <c r="G25" s="84"/>
      <c r="H25" s="91">
        <f t="shared" si="27"/>
        <v>83.808844507845933</v>
      </c>
      <c r="I25" s="81">
        <v>317.25</v>
      </c>
      <c r="J25" s="82">
        <v>45461</v>
      </c>
      <c r="K25" s="84"/>
      <c r="L25" s="86"/>
      <c r="M25" s="86"/>
      <c r="N25" s="95"/>
    </row>
    <row r="26" spans="1:16" ht="16.5" thickBot="1" x14ac:dyDescent="0.3">
      <c r="A26" s="115"/>
      <c r="B26" s="94">
        <f>C26/3.7854</f>
        <v>85.12970888149205</v>
      </c>
      <c r="C26" s="93">
        <v>322.25</v>
      </c>
      <c r="D26" s="94">
        <f t="shared" ref="D26:D28" si="28">E26/3.7854</f>
        <v>98.338352617953191</v>
      </c>
      <c r="E26" s="93">
        <v>372.25</v>
      </c>
      <c r="F26" s="89">
        <v>45462</v>
      </c>
      <c r="G26" s="84"/>
      <c r="H26" s="94">
        <f t="shared" ref="H26:H28" si="29">I26/3.7854</f>
        <v>84.337190257304371</v>
      </c>
      <c r="I26" s="93">
        <v>319.25</v>
      </c>
      <c r="J26" s="89">
        <v>45462</v>
      </c>
      <c r="K26" s="84"/>
      <c r="L26" s="86">
        <f>C26-C25</f>
        <v>2</v>
      </c>
      <c r="M26" s="86"/>
      <c r="N26" s="86">
        <f>I26-I25</f>
        <v>2</v>
      </c>
      <c r="O26" s="85"/>
    </row>
    <row r="27" spans="1:16" ht="15.75" x14ac:dyDescent="0.25">
      <c r="A27" s="109"/>
      <c r="B27" s="91">
        <f t="shared" ref="B27:B28" si="30">C27/3.7854</f>
        <v>82.155122312041001</v>
      </c>
      <c r="C27" s="81">
        <v>310.99</v>
      </c>
      <c r="D27" s="91">
        <f t="shared" ref="D27:D28" si="31">E27/3.7854</f>
        <v>96.420457547419034</v>
      </c>
      <c r="E27" s="81">
        <v>364.99</v>
      </c>
      <c r="F27" s="82">
        <v>45457</v>
      </c>
      <c r="G27" s="99"/>
      <c r="H27" s="80">
        <f t="shared" ref="H27:H28" si="32">I27/3.7854</f>
        <v>79.563586410947323</v>
      </c>
      <c r="I27" s="81">
        <v>301.18</v>
      </c>
      <c r="J27" s="82">
        <v>45457</v>
      </c>
      <c r="K27" s="84"/>
      <c r="N27" s="95"/>
    </row>
    <row r="28" spans="1:16" ht="15.75" x14ac:dyDescent="0.25">
      <c r="A28" s="107" t="s">
        <v>18</v>
      </c>
      <c r="B28" s="91">
        <f t="shared" si="30"/>
        <v>82.155122312041001</v>
      </c>
      <c r="C28" s="81">
        <v>310.99</v>
      </c>
      <c r="D28" s="91">
        <f t="shared" si="31"/>
        <v>96.420457547419034</v>
      </c>
      <c r="E28" s="81">
        <v>364.99</v>
      </c>
      <c r="F28" s="82">
        <v>45458</v>
      </c>
      <c r="G28" s="99"/>
      <c r="H28" s="80">
        <f t="shared" si="32"/>
        <v>81.563375072647545</v>
      </c>
      <c r="I28" s="81">
        <v>308.75</v>
      </c>
      <c r="J28" s="82">
        <v>45458</v>
      </c>
      <c r="K28" s="84"/>
      <c r="L28" s="86"/>
      <c r="N28" s="95"/>
    </row>
    <row r="29" spans="1:16" ht="16.5" thickBot="1" x14ac:dyDescent="0.3">
      <c r="A29" s="116"/>
      <c r="B29" s="100">
        <f t="shared" ref="B29:B31" si="33">C29/3.7854</f>
        <v>83.156337507264752</v>
      </c>
      <c r="C29" s="88">
        <v>314.77999999999997</v>
      </c>
      <c r="D29" s="100">
        <f t="shared" ref="D29" si="34">E29/3.7854</f>
        <v>96.629154118455105</v>
      </c>
      <c r="E29" s="88">
        <v>365.78</v>
      </c>
      <c r="F29" s="89">
        <v>45462</v>
      </c>
      <c r="G29" s="99"/>
      <c r="H29" s="87">
        <f t="shared" ref="H29" si="35">I29/3.7854</f>
        <v>82.564590267871296</v>
      </c>
      <c r="I29" s="88">
        <v>312.54000000000002</v>
      </c>
      <c r="J29" s="89">
        <v>45462</v>
      </c>
      <c r="K29" s="84"/>
      <c r="L29" s="86">
        <f>C29-C28</f>
        <v>3.7899999999999636</v>
      </c>
      <c r="M29" s="86">
        <f>E29-E28</f>
        <v>0.78999999999996362</v>
      </c>
      <c r="N29" s="86">
        <f>I29-I28</f>
        <v>3.7900000000000205</v>
      </c>
      <c r="O29" s="86"/>
      <c r="P29" s="85"/>
    </row>
    <row r="30" spans="1:16" ht="15.75" x14ac:dyDescent="0.25">
      <c r="A30" s="109"/>
      <c r="B30" s="80">
        <f t="shared" ref="B30:B31" si="36">C30/3.7854</f>
        <v>83.452211126961473</v>
      </c>
      <c r="C30" s="81">
        <v>315.89999999999998</v>
      </c>
      <c r="D30" s="91">
        <f>E30/3.7854</f>
        <v>90.849051619379708</v>
      </c>
      <c r="E30" s="81">
        <v>343.9</v>
      </c>
      <c r="F30" s="82">
        <v>45457</v>
      </c>
      <c r="G30" s="98"/>
      <c r="H30" s="91">
        <f>I30/3.7854</f>
        <v>83.188038252232246</v>
      </c>
      <c r="I30" s="81">
        <v>314.89999999999998</v>
      </c>
      <c r="J30" s="82">
        <v>45457</v>
      </c>
      <c r="K30" s="90"/>
      <c r="L30" s="86"/>
      <c r="M30" s="86"/>
      <c r="N30" s="95"/>
    </row>
    <row r="31" spans="1:16" ht="15.75" x14ac:dyDescent="0.25">
      <c r="A31" s="107" t="s">
        <v>53</v>
      </c>
      <c r="B31" s="80">
        <f t="shared" si="36"/>
        <v>83.980556876419925</v>
      </c>
      <c r="C31" s="81">
        <v>317.89999999999998</v>
      </c>
      <c r="D31" s="91">
        <f>E31/3.7854</f>
        <v>91.37739736883816</v>
      </c>
      <c r="E31" s="81">
        <v>345.9</v>
      </c>
      <c r="F31" s="82">
        <v>45461</v>
      </c>
      <c r="G31" s="98"/>
      <c r="H31" s="91">
        <f>I31/3.7854</f>
        <v>83.188038252232246</v>
      </c>
      <c r="I31" s="81">
        <v>314.89999999999998</v>
      </c>
      <c r="J31" s="82">
        <v>45461</v>
      </c>
      <c r="K31" s="84"/>
      <c r="L31" s="86"/>
      <c r="N31" s="95"/>
    </row>
    <row r="32" spans="1:16" ht="16.5" thickBot="1" x14ac:dyDescent="0.3">
      <c r="A32" s="117"/>
      <c r="B32" s="87">
        <f t="shared" ref="B32:B37" si="37">C32/3.7854</f>
        <v>85.037248375336816</v>
      </c>
      <c r="C32" s="88">
        <v>321.89999999999998</v>
      </c>
      <c r="D32" s="100">
        <f>E32/3.7854</f>
        <v>92.434088867755051</v>
      </c>
      <c r="E32" s="88">
        <v>349.9</v>
      </c>
      <c r="F32" s="89">
        <v>45462</v>
      </c>
      <c r="G32" s="98"/>
      <c r="H32" s="100">
        <f>I32/3.7854</f>
        <v>83.980556876419925</v>
      </c>
      <c r="I32" s="88">
        <v>317.89999999999998</v>
      </c>
      <c r="J32" s="89">
        <v>45462</v>
      </c>
      <c r="K32" s="84"/>
      <c r="L32" s="86">
        <f>C32-C31</f>
        <v>4</v>
      </c>
      <c r="M32" s="86">
        <f>E32-E31</f>
        <v>4</v>
      </c>
      <c r="N32" s="86">
        <f>I32-I31</f>
        <v>3</v>
      </c>
      <c r="P32" s="85"/>
    </row>
    <row r="33" spans="1:16" ht="15.75" x14ac:dyDescent="0.25">
      <c r="A33" s="110" t="s">
        <v>48</v>
      </c>
      <c r="B33" s="80">
        <f t="shared" si="37"/>
        <v>86.199609024145403</v>
      </c>
      <c r="C33" s="45">
        <v>326.3</v>
      </c>
      <c r="D33" s="80">
        <f t="shared" ref="D33:D34" si="38">E33/3.7854</f>
        <v>101.19670312252337</v>
      </c>
      <c r="E33" s="81">
        <v>383.07</v>
      </c>
      <c r="F33" s="82">
        <v>45458</v>
      </c>
      <c r="G33" s="83"/>
      <c r="H33" s="80">
        <f t="shared" ref="H33:H34" si="39">I33/3.7854</f>
        <v>85.195752100174346</v>
      </c>
      <c r="I33" s="81">
        <v>322.5</v>
      </c>
      <c r="J33" s="82">
        <v>45458</v>
      </c>
      <c r="K33" s="84"/>
      <c r="L33" s="86"/>
      <c r="M33" s="86"/>
      <c r="N33" s="86"/>
      <c r="P33" s="85"/>
    </row>
    <row r="34" spans="1:16" ht="15.75" x14ac:dyDescent="0.25">
      <c r="A34" s="111" t="s">
        <v>19</v>
      </c>
      <c r="B34" s="80">
        <f t="shared" ref="B34" si="40">C34/3.7854</f>
        <v>87.198182490621861</v>
      </c>
      <c r="C34" s="45">
        <v>330.08</v>
      </c>
      <c r="D34" s="80">
        <f t="shared" si="38"/>
        <v>102.19527658899985</v>
      </c>
      <c r="E34" s="81">
        <v>386.85</v>
      </c>
      <c r="F34" s="82">
        <v>45461</v>
      </c>
      <c r="G34" s="83"/>
      <c r="H34" s="80">
        <f t="shared" si="39"/>
        <v>85.195752100174346</v>
      </c>
      <c r="I34" s="81">
        <v>322.5</v>
      </c>
      <c r="J34" s="82">
        <v>45461</v>
      </c>
      <c r="K34" s="84"/>
      <c r="L34" s="86"/>
      <c r="M34" s="95"/>
      <c r="N34" s="86"/>
      <c r="P34" s="85"/>
    </row>
    <row r="35" spans="1:16" ht="16.5" thickBot="1" x14ac:dyDescent="0.3">
      <c r="A35" s="118"/>
      <c r="B35" s="87">
        <f t="shared" si="37"/>
        <v>88.196755957098333</v>
      </c>
      <c r="C35" s="11">
        <v>333.86</v>
      </c>
      <c r="D35" s="87">
        <f t="shared" ref="D35:D37" si="41">E35/3.7854</f>
        <v>103.1964917842236</v>
      </c>
      <c r="E35" s="88">
        <v>390.64</v>
      </c>
      <c r="F35" s="89">
        <v>45462</v>
      </c>
      <c r="G35" s="83"/>
      <c r="H35" s="87">
        <f t="shared" ref="H35:H37" si="42">I35/3.7854</f>
        <v>86.19696729539811</v>
      </c>
      <c r="I35" s="88">
        <v>326.29000000000002</v>
      </c>
      <c r="J35" s="89">
        <v>45462</v>
      </c>
      <c r="K35" s="84"/>
      <c r="L35" s="86">
        <f>C35-C34</f>
        <v>3.7800000000000296</v>
      </c>
      <c r="M35" s="86">
        <f>E35-E34</f>
        <v>3.7899999999999636</v>
      </c>
      <c r="N35" s="86">
        <f>I35-I34</f>
        <v>3.7900000000000205</v>
      </c>
    </row>
    <row r="36" spans="1:16" ht="15.75" x14ac:dyDescent="0.25">
      <c r="A36" s="109" t="s">
        <v>13</v>
      </c>
      <c r="B36" s="80">
        <f t="shared" ref="B36:B37" si="43">C36/3.7854</f>
        <v>81.338828129127691</v>
      </c>
      <c r="C36" s="81">
        <v>307.89999999999998</v>
      </c>
      <c r="D36" s="91">
        <f t="shared" ref="D36:D37" si="44">E36/3.7854</f>
        <v>95.604163364505723</v>
      </c>
      <c r="E36" s="81">
        <v>361.9</v>
      </c>
      <c r="F36" s="96">
        <v>45458</v>
      </c>
      <c r="G36" s="101">
        <v>370.9</v>
      </c>
      <c r="H36" s="80">
        <f t="shared" ref="H36:H37" si="45">I36/3.7854</f>
        <v>81.074655254398465</v>
      </c>
      <c r="I36" s="81">
        <v>306.89999999999998</v>
      </c>
      <c r="J36" s="82">
        <v>45458</v>
      </c>
      <c r="K36" s="84"/>
      <c r="M36" s="86"/>
      <c r="N36" s="86"/>
      <c r="P36" s="85"/>
    </row>
    <row r="37" spans="1:16" ht="15.75" x14ac:dyDescent="0.25">
      <c r="A37" s="119" t="s">
        <v>20</v>
      </c>
      <c r="B37" s="80">
        <f t="shared" si="43"/>
        <v>82.131346753315356</v>
      </c>
      <c r="C37" s="81">
        <v>310.89999999999998</v>
      </c>
      <c r="D37" s="91">
        <f t="shared" si="44"/>
        <v>95.604163364505723</v>
      </c>
      <c r="E37" s="81">
        <v>361.9</v>
      </c>
      <c r="F37" s="96">
        <v>45461</v>
      </c>
      <c r="G37" s="101">
        <v>370.9</v>
      </c>
      <c r="H37" s="80">
        <f t="shared" si="45"/>
        <v>81.338828129127691</v>
      </c>
      <c r="I37" s="81">
        <v>307.89999999999998</v>
      </c>
      <c r="J37" s="82">
        <v>45461</v>
      </c>
      <c r="K37" s="84"/>
      <c r="M37" s="86"/>
      <c r="N37" s="95"/>
      <c r="P37" s="85"/>
    </row>
    <row r="38" spans="1:16" ht="16.5" thickBot="1" x14ac:dyDescent="0.3">
      <c r="A38" s="120"/>
      <c r="B38" s="92">
        <f t="shared" ref="B38:B40" si="46">C38/3.7854</f>
        <v>82.659692502773808</v>
      </c>
      <c r="C38" s="93">
        <v>312.89999999999998</v>
      </c>
      <c r="D38" s="100">
        <f t="shared" ref="D38:D40" si="47">E38/3.7854</f>
        <v>96.132509113964176</v>
      </c>
      <c r="E38" s="93">
        <v>363.9</v>
      </c>
      <c r="F38" s="124">
        <v>45462</v>
      </c>
      <c r="G38" s="101">
        <v>370.9</v>
      </c>
      <c r="H38" s="92">
        <f t="shared" ref="H38:H40" si="48">I38/3.7854</f>
        <v>81.867173878586144</v>
      </c>
      <c r="I38" s="93">
        <v>309.89999999999998</v>
      </c>
      <c r="J38" s="89">
        <v>45462</v>
      </c>
      <c r="K38" s="84"/>
      <c r="L38" s="86">
        <f>C38-C37</f>
        <v>2</v>
      </c>
      <c r="M38" s="86">
        <f>E38-E37</f>
        <v>2</v>
      </c>
      <c r="N38" s="86">
        <f>I38-I37</f>
        <v>2</v>
      </c>
    </row>
    <row r="39" spans="1:16" ht="15.75" x14ac:dyDescent="0.25">
      <c r="A39" s="109" t="s">
        <v>13</v>
      </c>
      <c r="B39" s="80">
        <f t="shared" ref="B39:B41" si="49">C39/3.7854</f>
        <v>81.338828129127691</v>
      </c>
      <c r="C39" s="81">
        <v>307.89999999999998</v>
      </c>
      <c r="D39" s="91">
        <f t="shared" ref="D39:D41" si="50">E39/3.7854</f>
        <v>95.604163364505723</v>
      </c>
      <c r="E39" s="81">
        <v>361.9</v>
      </c>
      <c r="F39" s="96">
        <v>45458</v>
      </c>
      <c r="G39" s="101">
        <v>370.9</v>
      </c>
      <c r="H39" s="80">
        <f t="shared" ref="H39:H41" si="51">I39/3.7854</f>
        <v>81.074655254398465</v>
      </c>
      <c r="I39" s="81">
        <v>306.89999999999998</v>
      </c>
      <c r="J39" s="82">
        <v>45458</v>
      </c>
      <c r="L39" s="86"/>
      <c r="M39" s="86"/>
      <c r="N39" s="95"/>
    </row>
    <row r="40" spans="1:16" ht="15.75" x14ac:dyDescent="0.25">
      <c r="A40" s="121">
        <v>76</v>
      </c>
      <c r="B40" s="80">
        <f t="shared" si="49"/>
        <v>82.131346753315356</v>
      </c>
      <c r="C40" s="81">
        <v>310.89999999999998</v>
      </c>
      <c r="D40" s="91">
        <f t="shared" si="50"/>
        <v>95.604163364505723</v>
      </c>
      <c r="E40" s="81">
        <v>361.9</v>
      </c>
      <c r="F40" s="96">
        <v>45461</v>
      </c>
      <c r="G40" s="101">
        <v>370.9</v>
      </c>
      <c r="H40" s="80">
        <f t="shared" si="51"/>
        <v>81.338828129127691</v>
      </c>
      <c r="I40" s="81">
        <v>307.89999999999998</v>
      </c>
      <c r="J40" s="82">
        <v>45461</v>
      </c>
      <c r="L40" s="86"/>
      <c r="M40" s="86"/>
      <c r="N40" s="95"/>
    </row>
    <row r="41" spans="1:16" ht="16.5" thickBot="1" x14ac:dyDescent="0.3">
      <c r="A41" s="122"/>
      <c r="B41" s="92">
        <f t="shared" si="49"/>
        <v>82.659692502773808</v>
      </c>
      <c r="C41" s="93">
        <v>312.89999999999998</v>
      </c>
      <c r="D41" s="100">
        <f t="shared" si="50"/>
        <v>96.132509113964176</v>
      </c>
      <c r="E41" s="93">
        <v>363.9</v>
      </c>
      <c r="F41" s="124">
        <v>45462</v>
      </c>
      <c r="G41" s="101">
        <v>370.9</v>
      </c>
      <c r="H41" s="92">
        <f t="shared" si="51"/>
        <v>81.867173878586144</v>
      </c>
      <c r="I41" s="93">
        <v>309.89999999999998</v>
      </c>
      <c r="J41" s="89">
        <v>45462</v>
      </c>
      <c r="L41" s="86">
        <f>C41-C40</f>
        <v>2</v>
      </c>
      <c r="M41" s="86">
        <f>E41-E40</f>
        <v>2</v>
      </c>
      <c r="N41" s="86">
        <f>I41-I40</f>
        <v>2</v>
      </c>
    </row>
    <row r="42" spans="1:16" ht="23.25" x14ac:dyDescent="0.35">
      <c r="A42" t="s">
        <v>21</v>
      </c>
      <c r="C42" s="102"/>
      <c r="E42" s="102"/>
      <c r="H42" s="102"/>
      <c r="I42" s="102"/>
      <c r="J42" s="103" t="s">
        <v>54</v>
      </c>
      <c r="K42" s="84"/>
      <c r="L42" s="123">
        <f>AVERAGE(L8:L41)</f>
        <v>2.8654545454545488</v>
      </c>
      <c r="M42" s="123">
        <f>AVERAGE(M8:M41)</f>
        <v>2.6529999999999974</v>
      </c>
      <c r="N42" s="123">
        <f>AVERAGE(N8:N41)</f>
        <v>2.6045454545454523</v>
      </c>
    </row>
    <row r="43" spans="1:16" x14ac:dyDescent="0.25">
      <c r="A43" t="s">
        <v>22</v>
      </c>
      <c r="J43" t="s">
        <v>54</v>
      </c>
      <c r="L43" s="95">
        <f>L42/3.7854</f>
        <v>0.75697536467864657</v>
      </c>
      <c r="M43" s="95">
        <f>M42/3.7854</f>
        <v>0.70085063665662739</v>
      </c>
      <c r="N43" s="95">
        <f>N42/3.7854</f>
        <v>0.68805026009020243</v>
      </c>
    </row>
  </sheetData>
  <mergeCells count="3">
    <mergeCell ref="A1:J1"/>
    <mergeCell ref="A2:J2"/>
    <mergeCell ref="A3:J3"/>
  </mergeCells>
  <pageMargins left="0.75" right="0" top="0.25" bottom="0.2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6"/>
  <sheetViews>
    <sheetView tabSelected="1" topLeftCell="A20" zoomScaleNormal="100" workbookViewId="0">
      <selection activeCell="D29" sqref="D29"/>
    </sheetView>
  </sheetViews>
  <sheetFormatPr defaultColWidth="9.140625" defaultRowHeight="15" x14ac:dyDescent="0.25"/>
  <cols>
    <col min="1" max="1" width="21.7109375" customWidth="1"/>
    <col min="2" max="2" width="10.5703125" customWidth="1"/>
    <col min="3" max="3" width="9.42578125" customWidth="1"/>
    <col min="4" max="4" width="11" customWidth="1"/>
    <col min="5" max="5" width="12.140625" customWidth="1"/>
    <col min="6" max="6" width="10.140625" customWidth="1"/>
    <col min="7" max="7" width="10" customWidth="1"/>
    <col min="8" max="8" width="11.7109375" customWidth="1"/>
    <col min="9" max="9" width="12.42578125" customWidth="1"/>
    <col min="10" max="10" width="22" customWidth="1"/>
    <col min="11" max="11" width="2.140625" customWidth="1"/>
    <col min="12" max="12" width="8.7109375" customWidth="1"/>
    <col min="13" max="13" width="7.85546875" customWidth="1"/>
    <col min="14" max="14" width="10.42578125" customWidth="1"/>
    <col min="15" max="15" width="20.42578125" customWidth="1"/>
  </cols>
  <sheetData>
    <row r="1" spans="1:15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5" ht="16.5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ht="16.5" x14ac:dyDescent="0.25">
      <c r="A3" s="129" t="str">
        <f>Precio!A2</f>
        <v>19 de Junio de 2024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5" ht="16.5" x14ac:dyDescent="0.25">
      <c r="A4" s="129" t="s">
        <v>23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</row>
    <row r="5" spans="1:15" ht="17.25" thickBot="1" x14ac:dyDescent="0.3">
      <c r="A5" s="129" t="s">
        <v>24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</row>
    <row r="6" spans="1:15" ht="15.75" x14ac:dyDescent="0.25">
      <c r="A6" s="17"/>
      <c r="B6" s="133" t="s">
        <v>2</v>
      </c>
      <c r="C6" s="134"/>
      <c r="D6" s="18" t="s">
        <v>25</v>
      </c>
      <c r="E6" s="18" t="s">
        <v>26</v>
      </c>
      <c r="F6" s="135" t="s">
        <v>3</v>
      </c>
      <c r="G6" s="134"/>
      <c r="H6" s="18" t="s">
        <v>25</v>
      </c>
      <c r="I6" s="18" t="s">
        <v>26</v>
      </c>
      <c r="J6" s="19" t="s">
        <v>4</v>
      </c>
      <c r="L6" s="131" t="s">
        <v>27</v>
      </c>
      <c r="M6" s="132"/>
      <c r="N6" s="20" t="s">
        <v>25</v>
      </c>
      <c r="O6" s="21" t="s">
        <v>4</v>
      </c>
    </row>
    <row r="7" spans="1:15" ht="16.5" thickBot="1" x14ac:dyDescent="0.3">
      <c r="A7" s="22" t="s">
        <v>6</v>
      </c>
      <c r="B7" s="23" t="s">
        <v>28</v>
      </c>
      <c r="C7" s="24" t="s">
        <v>29</v>
      </c>
      <c r="D7" s="25" t="s">
        <v>30</v>
      </c>
      <c r="E7" s="25" t="s">
        <v>31</v>
      </c>
      <c r="F7" s="23" t="s">
        <v>28</v>
      </c>
      <c r="G7" s="23" t="s">
        <v>29</v>
      </c>
      <c r="H7" s="25" t="s">
        <v>30</v>
      </c>
      <c r="I7" s="25" t="s">
        <v>31</v>
      </c>
      <c r="J7" s="26" t="s">
        <v>9</v>
      </c>
      <c r="K7" s="27"/>
      <c r="L7" s="28" t="s">
        <v>28</v>
      </c>
      <c r="M7" s="29" t="s">
        <v>29</v>
      </c>
      <c r="N7" s="30" t="s">
        <v>30</v>
      </c>
      <c r="O7" s="31" t="s">
        <v>9</v>
      </c>
    </row>
    <row r="8" spans="1:15" ht="15.75" x14ac:dyDescent="0.25">
      <c r="A8" s="32" t="s">
        <v>32</v>
      </c>
      <c r="B8" s="33">
        <f>C8/3.7854</f>
        <v>86.199609024145403</v>
      </c>
      <c r="C8" s="6">
        <f>Precio!C6</f>
        <v>326.3</v>
      </c>
      <c r="D8" s="4">
        <f t="shared" ref="D8:D13" si="0">(C8+17)/3.7854</f>
        <v>90.690547894542192</v>
      </c>
      <c r="E8" s="4">
        <f t="shared" ref="E8:E43" si="1">(C8+20)/3.7854</f>
        <v>91.483066518729856</v>
      </c>
      <c r="F8" s="3">
        <f t="shared" ref="F8:F28" si="2">G8/3.7854</f>
        <v>101.19934485127067</v>
      </c>
      <c r="G8" s="6">
        <f>Precio!E6</f>
        <v>383.08</v>
      </c>
      <c r="H8" s="4">
        <f t="shared" ref="H8:H33" si="3">(G8+20)/3.7854</f>
        <v>106.48280234585512</v>
      </c>
      <c r="I8" s="4">
        <f t="shared" ref="I8:I43" si="4">(G8+25)/3.7854</f>
        <v>107.80366671950124</v>
      </c>
      <c r="J8" s="9">
        <f>Precio!F6</f>
        <v>45458</v>
      </c>
      <c r="K8" s="27"/>
      <c r="L8" s="34">
        <f t="shared" ref="L8:L10" si="5">M8/3.7854</f>
        <v>84.699107095683416</v>
      </c>
      <c r="M8" s="35">
        <f>Precio!I6</f>
        <v>320.62</v>
      </c>
      <c r="N8" s="5">
        <f t="shared" ref="N8:N13" si="6">(M8+18)/3.7854</f>
        <v>89.454218840809418</v>
      </c>
      <c r="O8" s="36">
        <f>Precio!J6</f>
        <v>45458</v>
      </c>
    </row>
    <row r="9" spans="1:15" ht="15.75" x14ac:dyDescent="0.25">
      <c r="A9" s="32" t="s">
        <v>33</v>
      </c>
      <c r="B9" s="33">
        <f t="shared" ref="B9" si="7">C9/3.7854</f>
        <v>87.200824219369153</v>
      </c>
      <c r="C9" s="6">
        <f>Precio!C7</f>
        <v>330.09</v>
      </c>
      <c r="D9" s="4">
        <f t="shared" si="0"/>
        <v>91.691763089765928</v>
      </c>
      <c r="E9" s="4">
        <f t="shared" si="1"/>
        <v>92.484281713953607</v>
      </c>
      <c r="F9" s="3">
        <f t="shared" si="2"/>
        <v>102.20056004649443</v>
      </c>
      <c r="G9" s="6">
        <f>Precio!E7</f>
        <v>386.87</v>
      </c>
      <c r="H9" s="4">
        <f t="shared" si="3"/>
        <v>107.48401754107888</v>
      </c>
      <c r="I9" s="4">
        <f t="shared" si="4"/>
        <v>108.804881914725</v>
      </c>
      <c r="J9" s="9">
        <f>Precio!F7</f>
        <v>45461</v>
      </c>
      <c r="K9" s="27"/>
      <c r="L9" s="34">
        <f t="shared" si="5"/>
        <v>84.699107095683416</v>
      </c>
      <c r="M9" s="35">
        <f>Precio!I7</f>
        <v>320.62</v>
      </c>
      <c r="N9" s="5">
        <f t="shared" si="6"/>
        <v>89.454218840809418</v>
      </c>
      <c r="O9" s="36">
        <f>Precio!J7</f>
        <v>45461</v>
      </c>
    </row>
    <row r="10" spans="1:15" ht="16.5" thickBot="1" x14ac:dyDescent="0.3">
      <c r="A10" s="32"/>
      <c r="B10" s="37">
        <f>C10/3.7854</f>
        <v>87.700110952607389</v>
      </c>
      <c r="C10" s="11">
        <f>Precio!C8</f>
        <v>331.98</v>
      </c>
      <c r="D10" s="61">
        <f>(C10+17)/3.7854</f>
        <v>92.191049823004178</v>
      </c>
      <c r="E10" s="1">
        <f t="shared" si="1"/>
        <v>92.983568447191843</v>
      </c>
      <c r="F10" s="38">
        <f t="shared" si="2"/>
        <v>102.69984677973265</v>
      </c>
      <c r="G10" s="11">
        <f>Precio!E8</f>
        <v>388.76</v>
      </c>
      <c r="H10" s="61">
        <f t="shared" si="3"/>
        <v>107.98330427431711</v>
      </c>
      <c r="I10" s="1">
        <f t="shared" si="4"/>
        <v>109.30416864796322</v>
      </c>
      <c r="J10" s="7">
        <f>Precio!F8</f>
        <v>45462</v>
      </c>
      <c r="K10" s="27"/>
      <c r="L10" s="15">
        <f t="shared" si="5"/>
        <v>85.201035557668931</v>
      </c>
      <c r="M10" s="39">
        <f>Precio!I8</f>
        <v>322.52</v>
      </c>
      <c r="N10" s="2">
        <f t="shared" si="6"/>
        <v>89.956147302794946</v>
      </c>
      <c r="O10" s="40">
        <f>Precio!J8</f>
        <v>45462</v>
      </c>
    </row>
    <row r="11" spans="1:15" ht="15.75" x14ac:dyDescent="0.25">
      <c r="A11" s="41" t="s">
        <v>34</v>
      </c>
      <c r="B11" s="33">
        <f t="shared" ref="B11:B12" si="8">C11/3.7854</f>
        <v>85.702964019654459</v>
      </c>
      <c r="C11" s="6">
        <f>Precio!C9</f>
        <v>324.42</v>
      </c>
      <c r="D11" s="4">
        <f t="shared" si="0"/>
        <v>90.193902890051248</v>
      </c>
      <c r="E11" s="4">
        <f t="shared" si="1"/>
        <v>90.986421514238913</v>
      </c>
      <c r="F11" s="3">
        <f t="shared" ref="F11:F12" si="9">G11/3.7854</f>
        <v>100.70269984677972</v>
      </c>
      <c r="G11" s="6">
        <f>Precio!E9</f>
        <v>381.2</v>
      </c>
      <c r="H11" s="4">
        <f t="shared" ref="H11:H12" si="10">(G11+20)/3.7854</f>
        <v>105.98615734136418</v>
      </c>
      <c r="I11" s="4">
        <f t="shared" si="4"/>
        <v>107.30702171501029</v>
      </c>
      <c r="J11" s="9">
        <f>Precio!F9</f>
        <v>45456</v>
      </c>
      <c r="K11" s="27"/>
      <c r="L11" s="34">
        <f t="shared" ref="L11:L12" si="11">M11/3.7854</f>
        <v>83.201246895968723</v>
      </c>
      <c r="M11" s="35">
        <f>Precio!I9</f>
        <v>314.95</v>
      </c>
      <c r="N11" s="5">
        <f t="shared" si="6"/>
        <v>87.956358641094724</v>
      </c>
      <c r="O11" s="36">
        <f>Precio!J9</f>
        <v>45456</v>
      </c>
    </row>
    <row r="12" spans="1:15" ht="15.75" x14ac:dyDescent="0.25">
      <c r="A12" s="32"/>
      <c r="B12" s="33">
        <f t="shared" si="8"/>
        <v>85.702964019654459</v>
      </c>
      <c r="C12" s="6">
        <f>Precio!C10</f>
        <v>324.42</v>
      </c>
      <c r="D12" s="4">
        <f t="shared" si="0"/>
        <v>90.193902890051248</v>
      </c>
      <c r="E12" s="4">
        <f t="shared" si="1"/>
        <v>90.986421514238913</v>
      </c>
      <c r="F12" s="3">
        <f t="shared" si="9"/>
        <v>100.70269984677972</v>
      </c>
      <c r="G12" s="6">
        <f>Precio!E10</f>
        <v>381.2</v>
      </c>
      <c r="H12" s="4">
        <f t="shared" si="10"/>
        <v>105.98615734136418</v>
      </c>
      <c r="I12" s="4">
        <f t="shared" si="4"/>
        <v>107.30702171501029</v>
      </c>
      <c r="J12" s="9">
        <f>Precio!F10</f>
        <v>45457</v>
      </c>
      <c r="K12" s="27"/>
      <c r="L12" s="34">
        <f t="shared" si="11"/>
        <v>84.19982036244518</v>
      </c>
      <c r="M12" s="35">
        <f>Precio!I10</f>
        <v>318.73</v>
      </c>
      <c r="N12" s="5">
        <f t="shared" si="6"/>
        <v>88.954932107571196</v>
      </c>
      <c r="O12" s="36">
        <f>Precio!J10</f>
        <v>45457</v>
      </c>
    </row>
    <row r="13" spans="1:15" ht="16.5" thickBot="1" x14ac:dyDescent="0.3">
      <c r="A13" s="42" t="s">
        <v>47</v>
      </c>
      <c r="B13" s="37">
        <f t="shared" ref="B13" si="12">C13/3.7854</f>
        <v>86.701537486130917</v>
      </c>
      <c r="C13" s="11">
        <f>Precio!C11</f>
        <v>328.2</v>
      </c>
      <c r="D13" s="1">
        <f t="shared" si="0"/>
        <v>91.192476356527706</v>
      </c>
      <c r="E13" s="1">
        <f t="shared" si="1"/>
        <v>91.984994980715371</v>
      </c>
      <c r="F13" s="38">
        <f t="shared" ref="F13" si="13">G13/3.7854</f>
        <v>101.70127331325619</v>
      </c>
      <c r="G13" s="11">
        <f>Precio!E11</f>
        <v>384.98</v>
      </c>
      <c r="H13" s="1">
        <f t="shared" ref="H13" si="14">(G13+20)/3.7854</f>
        <v>106.98473080784065</v>
      </c>
      <c r="I13" s="1">
        <f t="shared" si="4"/>
        <v>108.30559518148677</v>
      </c>
      <c r="J13" s="7">
        <f>Precio!F11</f>
        <v>45461</v>
      </c>
      <c r="K13" s="27"/>
      <c r="L13" s="15">
        <f t="shared" ref="L13" si="15">M13/3.7854</f>
        <v>84.19982036244518</v>
      </c>
      <c r="M13" s="39">
        <f>Precio!I11</f>
        <v>318.73</v>
      </c>
      <c r="N13" s="2">
        <f t="shared" si="6"/>
        <v>88.954932107571196</v>
      </c>
      <c r="O13" s="40">
        <f>Precio!J11</f>
        <v>45461</v>
      </c>
    </row>
    <row r="14" spans="1:15" ht="15.75" x14ac:dyDescent="0.25">
      <c r="A14" s="41" t="s">
        <v>49</v>
      </c>
      <c r="B14" s="33">
        <f t="shared" ref="B14:B21" si="16">C14/3.7854</f>
        <v>85.201035557668931</v>
      </c>
      <c r="C14" s="6">
        <f>Precio!C12</f>
        <v>322.52</v>
      </c>
      <c r="D14" s="4">
        <f>(C14+17)/3.7854</f>
        <v>89.69197442806572</v>
      </c>
      <c r="E14" s="4">
        <f t="shared" si="1"/>
        <v>90.484493052253384</v>
      </c>
      <c r="F14" s="3">
        <f t="shared" ref="F14:F16" si="17">G14/3.7854</f>
        <v>100.20077138479421</v>
      </c>
      <c r="G14" s="6">
        <f>Precio!E12</f>
        <v>379.3</v>
      </c>
      <c r="H14" s="4">
        <f t="shared" si="3"/>
        <v>105.48422887937866</v>
      </c>
      <c r="I14" s="4">
        <f t="shared" si="4"/>
        <v>106.80509325302478</v>
      </c>
      <c r="J14" s="9">
        <f>Precio!F12</f>
        <v>45458</v>
      </c>
      <c r="K14" s="27"/>
      <c r="L14" s="34">
        <f t="shared" ref="L14:L16" si="18">M14/3.7854</f>
        <v>84.197178633697902</v>
      </c>
      <c r="M14" s="35">
        <f>Precio!I12</f>
        <v>318.72000000000003</v>
      </c>
      <c r="N14" s="5">
        <f>(M14+18)/3.7854</f>
        <v>88.952290378823903</v>
      </c>
      <c r="O14" s="36">
        <f>Precio!J12</f>
        <v>45458</v>
      </c>
    </row>
    <row r="15" spans="1:15" ht="15.75" x14ac:dyDescent="0.25">
      <c r="A15" s="32" t="s">
        <v>50</v>
      </c>
      <c r="B15" s="33">
        <f t="shared" si="16"/>
        <v>86.199609024145403</v>
      </c>
      <c r="C15" s="6">
        <f>Precio!C13</f>
        <v>326.3</v>
      </c>
      <c r="D15" s="4">
        <f t="shared" ref="D15:D34" si="19">(C15+17)/3.7854</f>
        <v>90.690547894542192</v>
      </c>
      <c r="E15" s="4">
        <f t="shared" si="1"/>
        <v>91.483066518729856</v>
      </c>
      <c r="F15" s="3">
        <f t="shared" si="17"/>
        <v>101.19934485127067</v>
      </c>
      <c r="G15" s="6">
        <f>Precio!E13</f>
        <v>383.08</v>
      </c>
      <c r="H15" s="4">
        <f t="shared" si="3"/>
        <v>106.48280234585512</v>
      </c>
      <c r="I15" s="4">
        <f t="shared" si="4"/>
        <v>107.80366671950124</v>
      </c>
      <c r="J15" s="9">
        <f>Precio!F13</f>
        <v>45461</v>
      </c>
      <c r="K15" s="27"/>
      <c r="L15" s="34">
        <f t="shared" si="18"/>
        <v>84.197178633697902</v>
      </c>
      <c r="M15" s="35">
        <f>Precio!I13</f>
        <v>318.72000000000003</v>
      </c>
      <c r="N15" s="5">
        <f t="shared" ref="N15:N33" si="20">(M15+18)/3.7854</f>
        <v>88.952290378823903</v>
      </c>
      <c r="O15" s="36">
        <f>Precio!J13</f>
        <v>45461</v>
      </c>
    </row>
    <row r="16" spans="1:15" ht="16.5" thickBot="1" x14ac:dyDescent="0.3">
      <c r="A16" s="43"/>
      <c r="B16" s="37">
        <f t="shared" si="16"/>
        <v>87.198182490621861</v>
      </c>
      <c r="C16" s="11">
        <f>Precio!C14</f>
        <v>330.08</v>
      </c>
      <c r="D16" s="1">
        <f t="shared" si="19"/>
        <v>91.68912136101865</v>
      </c>
      <c r="E16" s="1">
        <f t="shared" si="1"/>
        <v>92.481639985206314</v>
      </c>
      <c r="F16" s="38">
        <f t="shared" si="17"/>
        <v>102.19791831774714</v>
      </c>
      <c r="G16" s="11">
        <f>Precio!E14</f>
        <v>386.86</v>
      </c>
      <c r="H16" s="1">
        <f>(G16+20)/3.7854</f>
        <v>107.48137581233159</v>
      </c>
      <c r="I16" s="1">
        <f t="shared" si="4"/>
        <v>108.80224018597771</v>
      </c>
      <c r="J16" s="7">
        <f>Precio!F14</f>
        <v>45462</v>
      </c>
      <c r="K16" s="27"/>
      <c r="L16" s="15">
        <f t="shared" si="18"/>
        <v>85.195752100174346</v>
      </c>
      <c r="M16" s="39">
        <f>Precio!I14</f>
        <v>322.5</v>
      </c>
      <c r="N16" s="2">
        <f t="shared" si="20"/>
        <v>89.950863845300361</v>
      </c>
      <c r="O16" s="40">
        <f>Precio!J14</f>
        <v>45462</v>
      </c>
    </row>
    <row r="17" spans="1:15" ht="15.75" x14ac:dyDescent="0.25">
      <c r="A17" s="41" t="s">
        <v>46</v>
      </c>
      <c r="B17" s="33">
        <f t="shared" ref="B17" si="21">C17/3.7854</f>
        <v>85.100649865271834</v>
      </c>
      <c r="C17" s="45">
        <f>Precio!C15</f>
        <v>322.14</v>
      </c>
      <c r="D17" s="4">
        <f>(C17+17)/3.7854</f>
        <v>89.591588735668623</v>
      </c>
      <c r="E17" s="4">
        <f t="shared" si="1"/>
        <v>90.384107359856287</v>
      </c>
      <c r="F17" s="65">
        <f t="shared" ref="F17" si="22">G17/3.7854</f>
        <v>100.10038569239711</v>
      </c>
      <c r="G17" s="45">
        <f>Precio!E15</f>
        <v>378.92</v>
      </c>
      <c r="H17" s="13">
        <f t="shared" ref="H17" si="23">(G17+20)/3.7854</f>
        <v>105.38384318698157</v>
      </c>
      <c r="I17" s="13">
        <f t="shared" si="4"/>
        <v>106.70470756062768</v>
      </c>
      <c r="J17" s="8">
        <f>Precio!F15</f>
        <v>45454</v>
      </c>
      <c r="K17" s="27"/>
      <c r="L17" s="34">
        <f>M17/3.7854</f>
        <v>83.085010831087857</v>
      </c>
      <c r="M17" s="35">
        <f>Precio!I15</f>
        <v>314.51</v>
      </c>
      <c r="N17" s="5">
        <f>(M17+18)/3.7854</f>
        <v>87.840122576213872</v>
      </c>
      <c r="O17" s="46">
        <f>Precio!J15</f>
        <v>45454</v>
      </c>
    </row>
    <row r="18" spans="1:15" ht="15.75" x14ac:dyDescent="0.25">
      <c r="A18" s="32"/>
      <c r="B18" s="33">
        <f t="shared" ref="B18" si="24">C18/3.7854</f>
        <v>85.599936598510055</v>
      </c>
      <c r="C18" s="45">
        <f>Precio!C16</f>
        <v>324.02999999999997</v>
      </c>
      <c r="D18" s="4">
        <f>(C18+17)/3.7854</f>
        <v>90.090875468906845</v>
      </c>
      <c r="E18" s="4">
        <f t="shared" si="1"/>
        <v>90.883394093094509</v>
      </c>
      <c r="F18" s="3">
        <f t="shared" ref="F18" si="25">G18/3.7854</f>
        <v>100.59967242563533</v>
      </c>
      <c r="G18" s="45">
        <f>Precio!E16</f>
        <v>380.81</v>
      </c>
      <c r="H18" s="4">
        <f t="shared" ref="H18" si="26">(G18+20)/3.7854</f>
        <v>105.88312992021979</v>
      </c>
      <c r="I18" s="4">
        <f t="shared" si="4"/>
        <v>107.2039942938659</v>
      </c>
      <c r="J18" s="8">
        <f>Precio!F16</f>
        <v>45461</v>
      </c>
      <c r="K18" s="27"/>
      <c r="L18" s="57">
        <f>M18/3.7854</f>
        <v>84.086226026311621</v>
      </c>
      <c r="M18" s="35">
        <f>Precio!I16</f>
        <v>318.3</v>
      </c>
      <c r="N18" s="5">
        <f>(M18+18)/3.7854</f>
        <v>88.841337771437622</v>
      </c>
      <c r="O18" s="46">
        <f>Precio!J16</f>
        <v>45461</v>
      </c>
    </row>
    <row r="19" spans="1:15" ht="16.5" thickBot="1" x14ac:dyDescent="0.3">
      <c r="A19" s="43"/>
      <c r="B19" s="37">
        <f t="shared" ref="B19:B20" si="27">C19/3.7854</f>
        <v>87.100438526972042</v>
      </c>
      <c r="C19" s="11">
        <f>Precio!C17</f>
        <v>329.71</v>
      </c>
      <c r="D19" s="1">
        <f>(C19+17)/3.7854</f>
        <v>91.591377397368831</v>
      </c>
      <c r="E19" s="1">
        <f t="shared" si="1"/>
        <v>92.383896021556495</v>
      </c>
      <c r="F19" s="47">
        <f t="shared" ref="F19:F20" si="28">G19/3.7854</f>
        <v>102.10017435409732</v>
      </c>
      <c r="G19" s="11">
        <f>Precio!E17</f>
        <v>386.49</v>
      </c>
      <c r="H19" s="1">
        <f t="shared" ref="H19:H20" si="29">(G19+20)/3.7854</f>
        <v>107.38363184868177</v>
      </c>
      <c r="I19" s="1">
        <f t="shared" si="4"/>
        <v>108.70449622232789</v>
      </c>
      <c r="J19" s="7">
        <f>Precio!F17</f>
        <v>45462</v>
      </c>
      <c r="K19" s="27"/>
      <c r="L19" s="48">
        <f>M19/3.7854</f>
        <v>85.087441221535357</v>
      </c>
      <c r="M19" s="39">
        <f>Precio!I17</f>
        <v>322.08999999999997</v>
      </c>
      <c r="N19" s="2">
        <f>(M19+18)/3.7854</f>
        <v>89.842552966661373</v>
      </c>
      <c r="O19" s="40">
        <f>Precio!J17</f>
        <v>45462</v>
      </c>
    </row>
    <row r="20" spans="1:15" ht="15.75" x14ac:dyDescent="0.25">
      <c r="A20" s="32"/>
      <c r="B20" s="33">
        <f t="shared" si="27"/>
        <v>81.867173878586144</v>
      </c>
      <c r="C20" s="6">
        <f>Precio!C18</f>
        <v>309.89999999999998</v>
      </c>
      <c r="D20" s="4">
        <f t="shared" ref="D20" si="30">(C20+17)/3.7854</f>
        <v>86.358112748982933</v>
      </c>
      <c r="E20" s="4">
        <f t="shared" si="1"/>
        <v>87.150631373170597</v>
      </c>
      <c r="F20" s="3">
        <f t="shared" si="28"/>
        <v>96.132509113964176</v>
      </c>
      <c r="G20" s="6">
        <f>Precio!E18</f>
        <v>363.9</v>
      </c>
      <c r="H20" s="4">
        <f t="shared" si="29"/>
        <v>101.41596660854863</v>
      </c>
      <c r="I20" s="4">
        <f t="shared" si="4"/>
        <v>102.73683098219475</v>
      </c>
      <c r="J20" s="9">
        <f>Precio!F18</f>
        <v>45458</v>
      </c>
      <c r="K20" s="27"/>
      <c r="L20" s="34">
        <f t="shared" ref="L20" si="31">M20/3.7854</f>
        <v>81.603001003856917</v>
      </c>
      <c r="M20" s="35">
        <f>Precio!I18</f>
        <v>308.89999999999998</v>
      </c>
      <c r="N20" s="5">
        <f t="shared" ref="N20" si="32">(M20+18)/3.7854</f>
        <v>86.358112748982933</v>
      </c>
      <c r="O20" s="36">
        <f>Precio!J18</f>
        <v>45458</v>
      </c>
    </row>
    <row r="21" spans="1:15" ht="15.75" x14ac:dyDescent="0.25">
      <c r="A21" s="42" t="s">
        <v>36</v>
      </c>
      <c r="B21" s="33">
        <f t="shared" si="16"/>
        <v>82.659692502773808</v>
      </c>
      <c r="C21" s="6">
        <f>Precio!C19</f>
        <v>312.89999999999998</v>
      </c>
      <c r="D21" s="4">
        <f t="shared" si="19"/>
        <v>87.150631373170597</v>
      </c>
      <c r="E21" s="4">
        <f>(C21+20)/3.7854</f>
        <v>87.943149997358262</v>
      </c>
      <c r="F21" s="3">
        <f t="shared" si="2"/>
        <v>96.132509113964176</v>
      </c>
      <c r="G21" s="6">
        <f>Precio!E19</f>
        <v>363.9</v>
      </c>
      <c r="H21" s="4">
        <f t="shared" si="3"/>
        <v>101.41596660854863</v>
      </c>
      <c r="I21" s="4">
        <f t="shared" si="4"/>
        <v>102.73683098219475</v>
      </c>
      <c r="J21" s="9">
        <f>Precio!F19</f>
        <v>45461</v>
      </c>
      <c r="K21" s="27"/>
      <c r="L21" s="34">
        <f t="shared" ref="L21:L28" si="33">M21/3.7854</f>
        <v>81.867173878586144</v>
      </c>
      <c r="M21" s="35">
        <f>Precio!I19</f>
        <v>309.89999999999998</v>
      </c>
      <c r="N21" s="5">
        <f t="shared" si="20"/>
        <v>86.622285623712145</v>
      </c>
      <c r="O21" s="36">
        <f>Precio!J19</f>
        <v>45461</v>
      </c>
    </row>
    <row r="22" spans="1:15" ht="16.5" thickBot="1" x14ac:dyDescent="0.3">
      <c r="A22" s="44"/>
      <c r="B22" s="37">
        <f t="shared" ref="B22:B28" si="34">C22/3.7854</f>
        <v>83.188038252232246</v>
      </c>
      <c r="C22" s="11">
        <f>Precio!C20</f>
        <v>314.89999999999998</v>
      </c>
      <c r="D22" s="1">
        <f t="shared" si="19"/>
        <v>87.678977122629036</v>
      </c>
      <c r="E22" s="1">
        <f t="shared" si="1"/>
        <v>88.471495746816714</v>
      </c>
      <c r="F22" s="38">
        <f t="shared" si="2"/>
        <v>96.660854863422614</v>
      </c>
      <c r="G22" s="11">
        <f>Precio!E20</f>
        <v>365.9</v>
      </c>
      <c r="H22" s="1">
        <f t="shared" si="3"/>
        <v>101.94431235800707</v>
      </c>
      <c r="I22" s="1">
        <f t="shared" si="4"/>
        <v>103.26517673165318</v>
      </c>
      <c r="J22" s="7">
        <f>Precio!F20</f>
        <v>45462</v>
      </c>
      <c r="K22" s="27"/>
      <c r="L22" s="15">
        <f t="shared" si="33"/>
        <v>82.395519628044582</v>
      </c>
      <c r="M22" s="39">
        <f>Precio!I20</f>
        <v>311.89999999999998</v>
      </c>
      <c r="N22" s="2">
        <f t="shared" si="20"/>
        <v>87.150631373170597</v>
      </c>
      <c r="O22" s="40">
        <f>Precio!J20</f>
        <v>45462</v>
      </c>
    </row>
    <row r="23" spans="1:15" ht="15.75" x14ac:dyDescent="0.25">
      <c r="A23" s="41" t="s">
        <v>14</v>
      </c>
      <c r="B23" s="33">
        <f>C23/3.7854</f>
        <v>81.603001003856917</v>
      </c>
      <c r="C23" s="6">
        <f>Precio!C21</f>
        <v>308.89999999999998</v>
      </c>
      <c r="D23" s="4">
        <f t="shared" si="19"/>
        <v>86.093939874253707</v>
      </c>
      <c r="E23" s="4">
        <f t="shared" si="1"/>
        <v>86.886458498441371</v>
      </c>
      <c r="F23" s="3">
        <f>G23/3.7854</f>
        <v>96.132509113964176</v>
      </c>
      <c r="G23" s="6">
        <f>Precio!E21</f>
        <v>363.9</v>
      </c>
      <c r="H23" s="4">
        <f t="shared" si="3"/>
        <v>101.41596660854863</v>
      </c>
      <c r="I23" s="4">
        <f t="shared" si="4"/>
        <v>102.73683098219475</v>
      </c>
      <c r="J23" s="9">
        <f>Precio!F21</f>
        <v>45458</v>
      </c>
      <c r="K23" s="27"/>
      <c r="L23" s="34">
        <f t="shared" si="33"/>
        <v>81.603001003856917</v>
      </c>
      <c r="M23" s="35">
        <f>Precio!I21</f>
        <v>308.89999999999998</v>
      </c>
      <c r="N23" s="5">
        <f t="shared" si="20"/>
        <v>86.358112748982933</v>
      </c>
      <c r="O23" s="36">
        <f>Precio!J21</f>
        <v>45458</v>
      </c>
    </row>
    <row r="24" spans="1:15" ht="15.75" x14ac:dyDescent="0.25">
      <c r="A24" s="32" t="s">
        <v>37</v>
      </c>
      <c r="B24" s="33">
        <f>C24/3.7854</f>
        <v>82.923865377503034</v>
      </c>
      <c r="C24" s="6">
        <f>Precio!C22</f>
        <v>313.89999999999998</v>
      </c>
      <c r="D24" s="4">
        <f t="shared" si="19"/>
        <v>87.414804247899824</v>
      </c>
      <c r="E24" s="4">
        <f t="shared" si="1"/>
        <v>88.207322872087488</v>
      </c>
      <c r="F24" s="3">
        <f>G24/3.7854</f>
        <v>97.453373487610278</v>
      </c>
      <c r="G24" s="6">
        <f>Precio!E22</f>
        <v>368.9</v>
      </c>
      <c r="H24" s="4">
        <f t="shared" si="3"/>
        <v>102.73683098219475</v>
      </c>
      <c r="I24" s="4">
        <f t="shared" si="4"/>
        <v>104.05769535584085</v>
      </c>
      <c r="J24" s="9">
        <f>Precio!F22</f>
        <v>45461</v>
      </c>
      <c r="K24" s="27"/>
      <c r="L24" s="34">
        <f t="shared" si="33"/>
        <v>81.867173878586144</v>
      </c>
      <c r="M24" s="35">
        <f>Precio!I22</f>
        <v>309.89999999999998</v>
      </c>
      <c r="N24" s="5">
        <f t="shared" si="20"/>
        <v>86.622285623712145</v>
      </c>
      <c r="O24" s="36">
        <f>Precio!J22</f>
        <v>45461</v>
      </c>
    </row>
    <row r="25" spans="1:15" ht="19.5" customHeight="1" thickBot="1" x14ac:dyDescent="0.3">
      <c r="A25" s="63" t="s">
        <v>38</v>
      </c>
      <c r="B25" s="37">
        <f t="shared" si="34"/>
        <v>83.082369102340564</v>
      </c>
      <c r="C25" s="11">
        <f>Precio!C23</f>
        <v>314.5</v>
      </c>
      <c r="D25" s="1">
        <f t="shared" si="19"/>
        <v>87.573307972737354</v>
      </c>
      <c r="E25" s="1">
        <f t="shared" si="1"/>
        <v>88.365826596925032</v>
      </c>
      <c r="F25" s="38">
        <f>G25/3.7854</f>
        <v>97.611877212447823</v>
      </c>
      <c r="G25" s="11">
        <f>Precio!E23</f>
        <v>369.5</v>
      </c>
      <c r="H25" s="1">
        <f>(G25+20)/3.7854</f>
        <v>102.89533470703228</v>
      </c>
      <c r="I25" s="1">
        <f t="shared" si="4"/>
        <v>104.21619908067839</v>
      </c>
      <c r="J25" s="7">
        <f>Precio!F23</f>
        <v>45462</v>
      </c>
      <c r="K25" s="27"/>
      <c r="L25" s="15">
        <f t="shared" si="33"/>
        <v>82.025677603423674</v>
      </c>
      <c r="M25" s="39">
        <f>Precio!I23</f>
        <v>310.5</v>
      </c>
      <c r="N25" s="2">
        <f>(M25+18)/3.7854</f>
        <v>86.780789348549689</v>
      </c>
      <c r="O25" s="40">
        <f>Precio!J23</f>
        <v>45462</v>
      </c>
    </row>
    <row r="26" spans="1:15" ht="15.75" x14ac:dyDescent="0.25">
      <c r="A26" s="41" t="s">
        <v>39</v>
      </c>
      <c r="B26" s="50">
        <f>C26/3.7854</f>
        <v>84.073017382575159</v>
      </c>
      <c r="C26" s="12">
        <f>Precio!C24</f>
        <v>318.25</v>
      </c>
      <c r="D26" s="13">
        <f t="shared" si="19"/>
        <v>88.563956252971948</v>
      </c>
      <c r="E26" s="13">
        <f t="shared" si="1"/>
        <v>89.356474877159613</v>
      </c>
      <c r="F26" s="51">
        <f t="shared" si="2"/>
        <v>97.810006868494739</v>
      </c>
      <c r="G26" s="12">
        <f>Precio!E24</f>
        <v>370.25</v>
      </c>
      <c r="H26" s="13">
        <f t="shared" si="3"/>
        <v>103.09346436307919</v>
      </c>
      <c r="I26" s="13">
        <f t="shared" si="4"/>
        <v>104.41432873672531</v>
      </c>
      <c r="J26" s="14">
        <f>Precio!F24</f>
        <v>45457</v>
      </c>
      <c r="K26" s="27"/>
      <c r="L26" s="66">
        <f t="shared" si="33"/>
        <v>83.280498758387481</v>
      </c>
      <c r="M26" s="54">
        <f>Precio!I24</f>
        <v>315.25</v>
      </c>
      <c r="N26" s="55">
        <f t="shared" si="20"/>
        <v>88.035610503513496</v>
      </c>
      <c r="O26" s="56">
        <f>Precio!J24</f>
        <v>45457</v>
      </c>
    </row>
    <row r="27" spans="1:15" ht="15.75" x14ac:dyDescent="0.25">
      <c r="A27" s="67" t="s">
        <v>40</v>
      </c>
      <c r="B27" s="33">
        <f>C27/3.7854</f>
        <v>84.601363132033597</v>
      </c>
      <c r="C27" s="6">
        <f>Precio!C25</f>
        <v>320.25</v>
      </c>
      <c r="D27" s="4">
        <f t="shared" si="19"/>
        <v>89.092302002430387</v>
      </c>
      <c r="E27" s="4">
        <f t="shared" si="1"/>
        <v>89.884820626618051</v>
      </c>
      <c r="F27" s="3">
        <f t="shared" si="2"/>
        <v>98.338352617953191</v>
      </c>
      <c r="G27" s="6">
        <f>Precio!E25</f>
        <v>372.25</v>
      </c>
      <c r="H27" s="4">
        <f t="shared" si="3"/>
        <v>103.62181011253764</v>
      </c>
      <c r="I27" s="4">
        <f t="shared" si="4"/>
        <v>104.94267448618376</v>
      </c>
      <c r="J27" s="9">
        <f>Precio!F25</f>
        <v>45461</v>
      </c>
      <c r="K27" s="27"/>
      <c r="L27" s="57">
        <f t="shared" si="33"/>
        <v>83.808844507845933</v>
      </c>
      <c r="M27" s="35">
        <f>Precio!I25</f>
        <v>317.25</v>
      </c>
      <c r="N27" s="5">
        <f t="shared" si="20"/>
        <v>88.563956252971948</v>
      </c>
      <c r="O27" s="36">
        <f>Precio!J25</f>
        <v>45461</v>
      </c>
    </row>
    <row r="28" spans="1:15" ht="16.5" thickBot="1" x14ac:dyDescent="0.3">
      <c r="A28" s="44"/>
      <c r="B28" s="37">
        <f t="shared" si="34"/>
        <v>85.12970888149205</v>
      </c>
      <c r="C28" s="11">
        <f>Precio!C26</f>
        <v>322.25</v>
      </c>
      <c r="D28" s="1">
        <f t="shared" si="19"/>
        <v>89.620647751888839</v>
      </c>
      <c r="E28" s="1">
        <f t="shared" si="1"/>
        <v>90.413166376076504</v>
      </c>
      <c r="F28" s="38">
        <f t="shared" si="2"/>
        <v>98.338352617953191</v>
      </c>
      <c r="G28" s="11">
        <f>Precio!E26</f>
        <v>372.25</v>
      </c>
      <c r="H28" s="1">
        <f t="shared" si="3"/>
        <v>103.62181011253764</v>
      </c>
      <c r="I28" s="1">
        <f t="shared" si="4"/>
        <v>104.94267448618376</v>
      </c>
      <c r="J28" s="7">
        <f>Precio!F26</f>
        <v>45462</v>
      </c>
      <c r="K28" s="27"/>
      <c r="L28" s="48">
        <f t="shared" si="33"/>
        <v>84.337190257304371</v>
      </c>
      <c r="M28" s="39">
        <f>Precio!I26</f>
        <v>319.25</v>
      </c>
      <c r="N28" s="2">
        <f t="shared" si="20"/>
        <v>89.092302002430387</v>
      </c>
      <c r="O28" s="40">
        <f>Precio!J26</f>
        <v>45462</v>
      </c>
    </row>
    <row r="29" spans="1:15" ht="15.75" x14ac:dyDescent="0.25">
      <c r="A29" s="32"/>
      <c r="B29" s="33">
        <f t="shared" ref="B29:B34" si="35">C29/3.7854</f>
        <v>82.155122312041001</v>
      </c>
      <c r="C29" s="6">
        <f>Precio!C27</f>
        <v>310.99</v>
      </c>
      <c r="D29" s="4">
        <f t="shared" si="19"/>
        <v>86.646061182437791</v>
      </c>
      <c r="E29" s="4">
        <f t="shared" si="1"/>
        <v>87.438579806625455</v>
      </c>
      <c r="F29" s="3">
        <f t="shared" ref="F29:F34" si="36">G29/3.7854</f>
        <v>96.420457547419034</v>
      </c>
      <c r="G29" s="6">
        <f>Precio!E27</f>
        <v>364.99</v>
      </c>
      <c r="H29" s="4">
        <f t="shared" si="3"/>
        <v>101.70391504200349</v>
      </c>
      <c r="I29" s="4">
        <f t="shared" si="4"/>
        <v>103.0247794156496</v>
      </c>
      <c r="J29" s="9">
        <f>Precio!F27</f>
        <v>45457</v>
      </c>
      <c r="K29" s="27"/>
      <c r="L29" s="66">
        <f t="shared" ref="L29:L34" si="37">M29/3.7854</f>
        <v>79.563586410947323</v>
      </c>
      <c r="M29" s="54">
        <f>Precio!I27</f>
        <v>301.18</v>
      </c>
      <c r="N29" s="55">
        <f t="shared" si="20"/>
        <v>84.318698156073339</v>
      </c>
      <c r="O29" s="56">
        <f>Precio!J27</f>
        <v>45457</v>
      </c>
    </row>
    <row r="30" spans="1:15" ht="15.75" x14ac:dyDescent="0.25">
      <c r="A30" s="32" t="s">
        <v>41</v>
      </c>
      <c r="B30" s="33">
        <f t="shared" si="35"/>
        <v>82.155122312041001</v>
      </c>
      <c r="C30" s="6">
        <f>Precio!C28</f>
        <v>310.99</v>
      </c>
      <c r="D30" s="4">
        <f t="shared" si="19"/>
        <v>86.646061182437791</v>
      </c>
      <c r="E30" s="4">
        <f t="shared" si="1"/>
        <v>87.438579806625455</v>
      </c>
      <c r="F30" s="3">
        <f t="shared" si="36"/>
        <v>96.420457547419034</v>
      </c>
      <c r="G30" s="6">
        <f>Precio!E28</f>
        <v>364.99</v>
      </c>
      <c r="H30" s="4">
        <f t="shared" si="3"/>
        <v>101.70391504200349</v>
      </c>
      <c r="I30" s="4">
        <f t="shared" si="4"/>
        <v>103.0247794156496</v>
      </c>
      <c r="J30" s="9">
        <f>Precio!F28</f>
        <v>45458</v>
      </c>
      <c r="K30" s="27"/>
      <c r="L30" s="57">
        <f t="shared" si="37"/>
        <v>81.563375072647545</v>
      </c>
      <c r="M30" s="35">
        <f>Precio!I28</f>
        <v>308.75</v>
      </c>
      <c r="N30" s="5">
        <f t="shared" si="20"/>
        <v>86.318486817773547</v>
      </c>
      <c r="O30" s="36">
        <f>Precio!J28</f>
        <v>45458</v>
      </c>
    </row>
    <row r="31" spans="1:15" ht="16.5" thickBot="1" x14ac:dyDescent="0.3">
      <c r="A31" s="44"/>
      <c r="B31" s="37">
        <f t="shared" si="35"/>
        <v>83.156337507264752</v>
      </c>
      <c r="C31" s="11">
        <f>Precio!C29</f>
        <v>314.77999999999997</v>
      </c>
      <c r="D31" s="1">
        <f t="shared" si="19"/>
        <v>87.647276377661527</v>
      </c>
      <c r="E31" s="1">
        <f t="shared" si="1"/>
        <v>88.439795001849205</v>
      </c>
      <c r="F31" s="38">
        <f t="shared" si="36"/>
        <v>96.629154118455105</v>
      </c>
      <c r="G31" s="11">
        <f>Precio!E29</f>
        <v>365.78</v>
      </c>
      <c r="H31" s="1">
        <f t="shared" si="3"/>
        <v>101.91261161303956</v>
      </c>
      <c r="I31" s="1">
        <f t="shared" si="4"/>
        <v>103.23347598668568</v>
      </c>
      <c r="J31" s="7">
        <f>Precio!F29</f>
        <v>45462</v>
      </c>
      <c r="K31" s="27"/>
      <c r="L31" s="48">
        <f>M31/3.7854</f>
        <v>82.564590267871296</v>
      </c>
      <c r="M31" s="39">
        <f>Precio!I29</f>
        <v>312.54000000000002</v>
      </c>
      <c r="N31" s="2">
        <f t="shared" si="20"/>
        <v>87.319702012997311</v>
      </c>
      <c r="O31" s="40">
        <f>Precio!J29</f>
        <v>45462</v>
      </c>
    </row>
    <row r="32" spans="1:15" ht="15.75" x14ac:dyDescent="0.25">
      <c r="A32" s="41"/>
      <c r="B32" s="33">
        <f t="shared" si="35"/>
        <v>83.452211126961473</v>
      </c>
      <c r="C32" s="6">
        <f>Precio!C30</f>
        <v>315.89999999999998</v>
      </c>
      <c r="D32" s="4">
        <f t="shared" si="19"/>
        <v>87.943149997358262</v>
      </c>
      <c r="E32" s="4">
        <f>(C32+20)/3.7854</f>
        <v>88.735668621545926</v>
      </c>
      <c r="F32" s="3">
        <f t="shared" si="36"/>
        <v>90.849051619379708</v>
      </c>
      <c r="G32" s="6">
        <f>Precio!E30</f>
        <v>343.9</v>
      </c>
      <c r="H32" s="4">
        <f t="shared" si="3"/>
        <v>96.132509113964176</v>
      </c>
      <c r="I32" s="4">
        <f t="shared" si="4"/>
        <v>97.453373487610278</v>
      </c>
      <c r="J32" s="8">
        <f>Precio!F30</f>
        <v>45457</v>
      </c>
      <c r="K32" s="27"/>
      <c r="L32" s="34">
        <f t="shared" si="37"/>
        <v>83.188038252232246</v>
      </c>
      <c r="M32" s="35">
        <f>Precio!I30</f>
        <v>314.89999999999998</v>
      </c>
      <c r="N32" s="5">
        <f t="shared" si="20"/>
        <v>87.943149997358262</v>
      </c>
      <c r="O32" s="36">
        <f>Precio!J30</f>
        <v>45457</v>
      </c>
    </row>
    <row r="33" spans="1:15" ht="13.5" customHeight="1" x14ac:dyDescent="0.25">
      <c r="A33" s="32" t="s">
        <v>42</v>
      </c>
      <c r="B33" s="33">
        <f t="shared" si="35"/>
        <v>83.980556876419925</v>
      </c>
      <c r="C33" s="45">
        <f>Precio!C31</f>
        <v>317.89999999999998</v>
      </c>
      <c r="D33" s="4">
        <f t="shared" si="19"/>
        <v>88.471495746816714</v>
      </c>
      <c r="E33" s="4">
        <f t="shared" si="1"/>
        <v>89.264014371004379</v>
      </c>
      <c r="F33" s="3">
        <f t="shared" si="36"/>
        <v>91.37739736883816</v>
      </c>
      <c r="G33" s="45">
        <f>Precio!E31</f>
        <v>345.9</v>
      </c>
      <c r="H33" s="4">
        <f t="shared" si="3"/>
        <v>96.660854863422614</v>
      </c>
      <c r="I33" s="4">
        <f t="shared" si="4"/>
        <v>97.981719237068731</v>
      </c>
      <c r="J33" s="8">
        <f>Precio!F31</f>
        <v>45461</v>
      </c>
      <c r="K33" s="27"/>
      <c r="L33" s="34">
        <f t="shared" si="37"/>
        <v>83.188038252232246</v>
      </c>
      <c r="M33" s="35">
        <f>Precio!I31</f>
        <v>314.89999999999998</v>
      </c>
      <c r="N33" s="5">
        <f t="shared" si="20"/>
        <v>87.943149997358262</v>
      </c>
      <c r="O33" s="46">
        <f>Precio!J31</f>
        <v>45461</v>
      </c>
    </row>
    <row r="34" spans="1:15" ht="16.5" thickBot="1" x14ac:dyDescent="0.3">
      <c r="A34" s="44"/>
      <c r="B34" s="37">
        <f t="shared" si="35"/>
        <v>85.037248375336816</v>
      </c>
      <c r="C34" s="11">
        <f>Precio!C32</f>
        <v>321.89999999999998</v>
      </c>
      <c r="D34" s="1">
        <f t="shared" si="19"/>
        <v>89.528187245733605</v>
      </c>
      <c r="E34" s="1">
        <f t="shared" si="1"/>
        <v>90.320705869921269</v>
      </c>
      <c r="F34" s="47">
        <f t="shared" si="36"/>
        <v>92.434088867755051</v>
      </c>
      <c r="G34" s="11">
        <f>Precio!E32</f>
        <v>349.9</v>
      </c>
      <c r="H34" s="61">
        <f>(G34+20)/3.7854</f>
        <v>97.717546362339505</v>
      </c>
      <c r="I34" s="1">
        <f t="shared" si="4"/>
        <v>99.038410735985622</v>
      </c>
      <c r="J34" s="7">
        <f>Precio!F32</f>
        <v>45462</v>
      </c>
      <c r="K34" s="27"/>
      <c r="L34" s="48">
        <f t="shared" si="37"/>
        <v>83.980556876419925</v>
      </c>
      <c r="M34" s="39">
        <f>Precio!I32</f>
        <v>317.89999999999998</v>
      </c>
      <c r="N34" s="2">
        <f>(M34+18)/3.7854</f>
        <v>88.735668621545926</v>
      </c>
      <c r="O34" s="40">
        <f>Precio!J32</f>
        <v>45462</v>
      </c>
    </row>
    <row r="35" spans="1:15" ht="15.75" x14ac:dyDescent="0.25">
      <c r="A35" s="41" t="s">
        <v>49</v>
      </c>
      <c r="B35" s="50">
        <f t="shared" ref="B35:B40" si="38">C35/3.7854</f>
        <v>86.199609024145403</v>
      </c>
      <c r="C35" s="12">
        <f>Precio!C33</f>
        <v>326.3</v>
      </c>
      <c r="D35" s="13">
        <f>(C35+17)/3.7854</f>
        <v>90.690547894542192</v>
      </c>
      <c r="E35" s="13">
        <f t="shared" si="1"/>
        <v>91.483066518729856</v>
      </c>
      <c r="F35" s="51">
        <f t="shared" ref="F35:F40" si="39">G35/3.7854</f>
        <v>101.19670312252337</v>
      </c>
      <c r="G35" s="12">
        <f>Precio!E33</f>
        <v>383.07</v>
      </c>
      <c r="H35" s="13">
        <f>(G35+20)/3.7854</f>
        <v>106.48016061710783</v>
      </c>
      <c r="I35" s="13">
        <f t="shared" si="4"/>
        <v>107.80102499075394</v>
      </c>
      <c r="J35" s="14">
        <f>Precio!F33</f>
        <v>45458</v>
      </c>
      <c r="K35" s="52"/>
      <c r="L35" s="53">
        <f t="shared" ref="L35:L40" si="40">M35/3.7854</f>
        <v>85.195752100174346</v>
      </c>
      <c r="M35" s="54">
        <f>Precio!I33</f>
        <v>322.5</v>
      </c>
      <c r="N35" s="55">
        <f>(M35+18)/3.7854</f>
        <v>89.950863845300361</v>
      </c>
      <c r="O35" s="56">
        <f>Precio!J33</f>
        <v>45458</v>
      </c>
    </row>
    <row r="36" spans="1:15" ht="15.75" x14ac:dyDescent="0.25">
      <c r="A36" s="42" t="s">
        <v>19</v>
      </c>
      <c r="B36" s="33">
        <f t="shared" si="38"/>
        <v>87.198182490621861</v>
      </c>
      <c r="C36" s="45">
        <f>Precio!C34</f>
        <v>330.08</v>
      </c>
      <c r="D36" s="4">
        <f t="shared" ref="D36:D43" si="41">(C36+17)/3.7854</f>
        <v>91.68912136101865</v>
      </c>
      <c r="E36" s="4">
        <f t="shared" si="1"/>
        <v>92.481639985206314</v>
      </c>
      <c r="F36" s="3">
        <f t="shared" si="39"/>
        <v>102.19527658899985</v>
      </c>
      <c r="G36" s="6">
        <f>Precio!E34</f>
        <v>386.85</v>
      </c>
      <c r="H36" s="4">
        <f t="shared" ref="H36:H42" si="42">(G36+20)/3.7854</f>
        <v>107.4787340835843</v>
      </c>
      <c r="I36" s="4">
        <f t="shared" si="4"/>
        <v>108.79959845723042</v>
      </c>
      <c r="J36" s="8">
        <f>Precio!F34</f>
        <v>45461</v>
      </c>
      <c r="K36" s="27"/>
      <c r="L36" s="57">
        <f t="shared" si="40"/>
        <v>85.195752100174346</v>
      </c>
      <c r="M36" s="35">
        <f>Precio!I34</f>
        <v>322.5</v>
      </c>
      <c r="N36" s="5">
        <f t="shared" ref="N36:N43" si="43">(M36+18)/3.7854</f>
        <v>89.950863845300361</v>
      </c>
      <c r="O36" s="46">
        <f>Precio!J34</f>
        <v>45461</v>
      </c>
    </row>
    <row r="37" spans="1:15" ht="17.25" customHeight="1" thickBot="1" x14ac:dyDescent="0.3">
      <c r="A37" s="44"/>
      <c r="B37" s="37">
        <f t="shared" si="38"/>
        <v>88.196755957098333</v>
      </c>
      <c r="C37" s="58">
        <f>Precio!C35</f>
        <v>333.86</v>
      </c>
      <c r="D37" s="1">
        <f t="shared" si="41"/>
        <v>92.687694827495108</v>
      </c>
      <c r="E37" s="1">
        <f t="shared" si="1"/>
        <v>93.480213451682786</v>
      </c>
      <c r="F37" s="47">
        <f t="shared" si="39"/>
        <v>103.1964917842236</v>
      </c>
      <c r="G37" s="11">
        <f>Precio!E35</f>
        <v>390.64</v>
      </c>
      <c r="H37" s="1">
        <f>(G37+20)/3.7854</f>
        <v>108.47994927880805</v>
      </c>
      <c r="I37" s="1">
        <f t="shared" si="4"/>
        <v>109.80081365245415</v>
      </c>
      <c r="J37" s="10">
        <f>Precio!F35</f>
        <v>45462</v>
      </c>
      <c r="K37" s="59"/>
      <c r="L37" s="15">
        <f t="shared" si="40"/>
        <v>86.19696729539811</v>
      </c>
      <c r="M37" s="39">
        <f>Precio!I35</f>
        <v>326.29000000000002</v>
      </c>
      <c r="N37" s="64">
        <f t="shared" si="43"/>
        <v>90.952079040524126</v>
      </c>
      <c r="O37" s="60">
        <f>Precio!J35</f>
        <v>45462</v>
      </c>
    </row>
    <row r="38" spans="1:15" ht="15.75" x14ac:dyDescent="0.25">
      <c r="A38" s="41" t="s">
        <v>35</v>
      </c>
      <c r="B38" s="33">
        <f t="shared" si="38"/>
        <v>81.338828129127691</v>
      </c>
      <c r="C38" s="6">
        <f>Precio!C36</f>
        <v>307.89999999999998</v>
      </c>
      <c r="D38" s="4">
        <f>(C38+17)/3.7854</f>
        <v>85.82976699952448</v>
      </c>
      <c r="E38" s="4">
        <f t="shared" si="1"/>
        <v>86.622285623712145</v>
      </c>
      <c r="F38" s="3">
        <f t="shared" si="39"/>
        <v>95.604163364505723</v>
      </c>
      <c r="G38" s="6">
        <f>Precio!E36</f>
        <v>361.9</v>
      </c>
      <c r="H38" s="4">
        <f t="shared" si="42"/>
        <v>100.88762085909018</v>
      </c>
      <c r="I38" s="4">
        <f t="shared" si="4"/>
        <v>102.20848523273629</v>
      </c>
      <c r="J38" s="9">
        <f>Precio!F36</f>
        <v>45458</v>
      </c>
      <c r="K38" s="27"/>
      <c r="L38" s="34">
        <f t="shared" si="40"/>
        <v>81.074655254398465</v>
      </c>
      <c r="M38" s="35">
        <f>Precio!I36</f>
        <v>306.89999999999998</v>
      </c>
      <c r="N38" s="5">
        <f t="shared" si="43"/>
        <v>85.82976699952448</v>
      </c>
      <c r="O38" s="36">
        <f>Precio!J36</f>
        <v>45458</v>
      </c>
    </row>
    <row r="39" spans="1:15" ht="15.75" x14ac:dyDescent="0.25">
      <c r="A39" s="42" t="s">
        <v>20</v>
      </c>
      <c r="B39" s="33">
        <f t="shared" si="38"/>
        <v>82.131346753315356</v>
      </c>
      <c r="C39" s="6">
        <f>Precio!C37</f>
        <v>310.89999999999998</v>
      </c>
      <c r="D39" s="4">
        <f t="shared" si="41"/>
        <v>86.622285623712145</v>
      </c>
      <c r="E39" s="4">
        <f t="shared" si="1"/>
        <v>87.414804247899824</v>
      </c>
      <c r="F39" s="3">
        <f t="shared" si="39"/>
        <v>95.604163364505723</v>
      </c>
      <c r="G39" s="6">
        <f>Precio!E37</f>
        <v>361.9</v>
      </c>
      <c r="H39" s="4">
        <f t="shared" si="42"/>
        <v>100.88762085909018</v>
      </c>
      <c r="I39" s="4">
        <f t="shared" si="4"/>
        <v>102.20848523273629</v>
      </c>
      <c r="J39" s="9">
        <f>Precio!F37</f>
        <v>45461</v>
      </c>
      <c r="K39" s="27"/>
      <c r="L39" s="34">
        <f t="shared" si="40"/>
        <v>81.338828129127691</v>
      </c>
      <c r="M39" s="35">
        <f>Precio!I37</f>
        <v>307.89999999999998</v>
      </c>
      <c r="N39" s="5">
        <f t="shared" si="43"/>
        <v>86.093939874253707</v>
      </c>
      <c r="O39" s="36">
        <f>Precio!J37</f>
        <v>45461</v>
      </c>
    </row>
    <row r="40" spans="1:15" ht="16.5" thickBot="1" x14ac:dyDescent="0.3">
      <c r="A40" s="44"/>
      <c r="B40" s="37">
        <f t="shared" si="38"/>
        <v>82.659692502773808</v>
      </c>
      <c r="C40" s="11">
        <f>Precio!C38</f>
        <v>312.89999999999998</v>
      </c>
      <c r="D40" s="61">
        <f t="shared" si="41"/>
        <v>87.150631373170597</v>
      </c>
      <c r="E40" s="1">
        <f t="shared" si="1"/>
        <v>87.943149997358262</v>
      </c>
      <c r="F40" s="38">
        <f t="shared" si="39"/>
        <v>96.132509113964176</v>
      </c>
      <c r="G40" s="11">
        <f>Precio!E38</f>
        <v>363.9</v>
      </c>
      <c r="H40" s="1">
        <f t="shared" si="42"/>
        <v>101.41596660854863</v>
      </c>
      <c r="I40" s="1">
        <f t="shared" si="4"/>
        <v>102.73683098219475</v>
      </c>
      <c r="J40" s="7">
        <f>Precio!F38</f>
        <v>45462</v>
      </c>
      <c r="K40" s="27"/>
      <c r="L40" s="15">
        <f t="shared" si="40"/>
        <v>81.867173878586144</v>
      </c>
      <c r="M40" s="39">
        <f>Precio!I38</f>
        <v>309.89999999999998</v>
      </c>
      <c r="N40" s="64">
        <f t="shared" si="43"/>
        <v>86.622285623712145</v>
      </c>
      <c r="O40" s="40">
        <f>Precio!J38</f>
        <v>45462</v>
      </c>
    </row>
    <row r="41" spans="1:15" ht="15.75" x14ac:dyDescent="0.25">
      <c r="A41" s="41" t="s">
        <v>35</v>
      </c>
      <c r="B41" s="33">
        <f t="shared" ref="B41:B43" si="44">C41/3.7854</f>
        <v>81.338828129127691</v>
      </c>
      <c r="C41" s="6">
        <f>Precio!C39</f>
        <v>307.89999999999998</v>
      </c>
      <c r="D41" s="4">
        <f t="shared" si="41"/>
        <v>85.82976699952448</v>
      </c>
      <c r="E41" s="4">
        <f t="shared" si="1"/>
        <v>86.622285623712145</v>
      </c>
      <c r="F41" s="3">
        <f t="shared" ref="F41:F43" si="45">G41/3.7854</f>
        <v>95.604163364505723</v>
      </c>
      <c r="G41" s="6">
        <f>Precio!E39</f>
        <v>361.9</v>
      </c>
      <c r="H41" s="4">
        <f t="shared" si="42"/>
        <v>100.88762085909018</v>
      </c>
      <c r="I41" s="4">
        <f t="shared" si="4"/>
        <v>102.20848523273629</v>
      </c>
      <c r="J41" s="9">
        <f>Precio!F39</f>
        <v>45458</v>
      </c>
      <c r="K41" s="27"/>
      <c r="L41" s="34">
        <f t="shared" ref="L41:L43" si="46">M41/3.7854</f>
        <v>81.074655254398465</v>
      </c>
      <c r="M41" s="35">
        <f>Precio!I39</f>
        <v>306.89999999999998</v>
      </c>
      <c r="N41" s="5">
        <f t="shared" si="43"/>
        <v>85.82976699952448</v>
      </c>
      <c r="O41" s="36">
        <f>Precio!J39</f>
        <v>45458</v>
      </c>
    </row>
    <row r="42" spans="1:15" ht="15.75" x14ac:dyDescent="0.25">
      <c r="A42" s="62">
        <v>76</v>
      </c>
      <c r="B42" s="33">
        <f t="shared" si="44"/>
        <v>82.131346753315356</v>
      </c>
      <c r="C42" s="6">
        <f>Precio!C40</f>
        <v>310.89999999999998</v>
      </c>
      <c r="D42" s="4">
        <f t="shared" si="41"/>
        <v>86.622285623712145</v>
      </c>
      <c r="E42" s="4">
        <f t="shared" si="1"/>
        <v>87.414804247899824</v>
      </c>
      <c r="F42" s="3">
        <f t="shared" si="45"/>
        <v>95.604163364505723</v>
      </c>
      <c r="G42" s="6">
        <f>Precio!E40</f>
        <v>361.9</v>
      </c>
      <c r="H42" s="4">
        <f t="shared" si="42"/>
        <v>100.88762085909018</v>
      </c>
      <c r="I42" s="4">
        <f t="shared" si="4"/>
        <v>102.20848523273629</v>
      </c>
      <c r="J42" s="9">
        <f>Precio!F40</f>
        <v>45461</v>
      </c>
      <c r="K42" s="27"/>
      <c r="L42" s="34">
        <f t="shared" si="46"/>
        <v>81.338828129127691</v>
      </c>
      <c r="M42" s="35">
        <f>Precio!I40</f>
        <v>307.89999999999998</v>
      </c>
      <c r="N42" s="5">
        <f t="shared" si="43"/>
        <v>86.093939874253707</v>
      </c>
      <c r="O42" s="36">
        <f>Precio!J40</f>
        <v>45461</v>
      </c>
    </row>
    <row r="43" spans="1:15" ht="16.5" thickBot="1" x14ac:dyDescent="0.3">
      <c r="A43" s="44"/>
      <c r="B43" s="37">
        <f t="shared" si="44"/>
        <v>82.659692502773808</v>
      </c>
      <c r="C43" s="11">
        <f>Precio!C41</f>
        <v>312.89999999999998</v>
      </c>
      <c r="D43" s="1">
        <f t="shared" si="41"/>
        <v>87.150631373170597</v>
      </c>
      <c r="E43" s="1">
        <f t="shared" si="1"/>
        <v>87.943149997358262</v>
      </c>
      <c r="F43" s="38">
        <f t="shared" si="45"/>
        <v>96.132509113964176</v>
      </c>
      <c r="G43" s="11">
        <f>Precio!E41</f>
        <v>363.9</v>
      </c>
      <c r="H43" s="1">
        <f>(G43+20)/3.7854</f>
        <v>101.41596660854863</v>
      </c>
      <c r="I43" s="1">
        <f t="shared" si="4"/>
        <v>102.73683098219475</v>
      </c>
      <c r="J43" s="7">
        <f>Precio!F41</f>
        <v>45462</v>
      </c>
      <c r="K43" s="27"/>
      <c r="L43" s="15">
        <f t="shared" si="46"/>
        <v>81.867173878586144</v>
      </c>
      <c r="M43" s="39">
        <f>Precio!I41</f>
        <v>309.89999999999998</v>
      </c>
      <c r="N43" s="2">
        <f t="shared" si="43"/>
        <v>86.622285623712145</v>
      </c>
      <c r="O43" s="40">
        <f>Precio!J41</f>
        <v>45462</v>
      </c>
    </row>
    <row r="44" spans="1:15" x14ac:dyDescent="0.25">
      <c r="A44" s="49" t="s">
        <v>43</v>
      </c>
    </row>
    <row r="45" spans="1:15" x14ac:dyDescent="0.25">
      <c r="A45" t="s">
        <v>44</v>
      </c>
    </row>
    <row r="46" spans="1:15" x14ac:dyDescent="0.25">
      <c r="A46" t="s">
        <v>45</v>
      </c>
    </row>
  </sheetData>
  <mergeCells count="7">
    <mergeCell ref="L6:M6"/>
    <mergeCell ref="A4:O4"/>
    <mergeCell ref="A3:O3"/>
    <mergeCell ref="A2:O2"/>
    <mergeCell ref="A5:O5"/>
    <mergeCell ref="B6:C6"/>
    <mergeCell ref="F6:G6"/>
  </mergeCells>
  <pageMargins left="0.7" right="0" top="0.75" bottom="0.75" header="0.3" footer="0.3"/>
  <pageSetup scale="70" orientation="landscape" r:id="rId1"/>
  <ignoredErrors>
    <ignoredError sqref="J3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298DF51252CB418BBF48B214626E73" ma:contentTypeVersion="7" ma:contentTypeDescription="Create a new document." ma:contentTypeScope="" ma:versionID="ea7aa4b81da7ba69a3c0798f62822a9e">
  <xsd:schema xmlns:xsd="http://www.w3.org/2001/XMLSchema" xmlns:xs="http://www.w3.org/2001/XMLSchema" xmlns:p="http://schemas.microsoft.com/office/2006/metadata/properties" xmlns:ns3="b1532001-adbe-437d-8bd7-5bfd0f6baf17" targetNamespace="http://schemas.microsoft.com/office/2006/metadata/properties" ma:root="true" ma:fieldsID="6fea64ecc94f272ba8d2a8e302775958" ns3:_="">
    <xsd:import namespace="b1532001-adbe-437d-8bd7-5bfd0f6ba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32001-adbe-437d-8bd7-5bfd0f6ba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15786-7899-40ED-BA9A-BAC9EF522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532001-adbe-437d-8bd7-5bfd0f6ba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73340C-07D4-430D-9AB7-FE3E9D19EBDD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b1532001-adbe-437d-8bd7-5bfd0f6baf17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31C6831-1A13-44F1-B309-9E027C76F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Precio</vt:lpstr>
      <vt:lpstr>precio y margen</vt:lpstr>
      <vt:lpstr>Precio!Print_Area</vt:lpstr>
      <vt:lpstr>'precio y margen'!Print_Area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cigarcia</dc:creator>
  <cp:keywords/>
  <dc:description/>
  <cp:lastModifiedBy>Camille Garcia</cp:lastModifiedBy>
  <cp:revision/>
  <cp:lastPrinted>2024-06-19T01:19:12Z</cp:lastPrinted>
  <dcterms:created xsi:type="dcterms:W3CDTF">2009-06-22T12:34:53Z</dcterms:created>
  <dcterms:modified xsi:type="dcterms:W3CDTF">2024-06-19T01:24:35Z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0x010100BC298DF51252CB418BBF48B214626E73</vt:lpwstr>
  </property>
</Properties>
</file>