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copr-my.sharepoint.com/personal/cigarcia_daco_pr_gov/Documents/Trabajo Diario/Precios de Mayoristas/2025/Agosto 2025/"/>
    </mc:Choice>
  </mc:AlternateContent>
  <xr:revisionPtr revIDLastSave="25796" documentId="13_ncr:1_{32FEBE4C-2B74-4B6B-AA45-BA058C341C69}" xr6:coauthVersionLast="47" xr6:coauthVersionMax="47" xr10:uidLastSave="{D9C0F2FD-F4AF-46DC-8A3A-356966BC9843}"/>
  <bookViews>
    <workbookView xWindow="-108" yWindow="-108" windowWidth="16608" windowHeight="8712" tabRatio="601" activeTab="1" xr2:uid="{00000000-000D-0000-FFFF-FFFF00000000}"/>
  </bookViews>
  <sheets>
    <sheet name="Precio" sheetId="5" r:id="rId1"/>
    <sheet name="precio y margen" sheetId="8" r:id="rId2"/>
    <sheet name="Sheet1" sheetId="9" r:id="rId3"/>
  </sheets>
  <definedNames>
    <definedName name="_xlnm.Print_Area" localSheetId="0">Precio!$A$1:$N$49</definedName>
    <definedName name="_xlnm.Print_Area" localSheetId="1">'precio y margen'!$A$1:$O$52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5" l="1"/>
  <c r="L8" i="5"/>
  <c r="M11" i="5"/>
  <c r="L11" i="5"/>
  <c r="M14" i="5"/>
  <c r="L14" i="5"/>
  <c r="M17" i="5"/>
  <c r="L17" i="5"/>
  <c r="M20" i="5"/>
  <c r="L20" i="5"/>
  <c r="N23" i="5"/>
  <c r="M23" i="5"/>
  <c r="L23" i="5"/>
  <c r="M35" i="5"/>
  <c r="L35" i="5"/>
  <c r="M41" i="5"/>
  <c r="L41" i="5"/>
  <c r="N44" i="5"/>
  <c r="M44" i="5"/>
  <c r="L44" i="5"/>
  <c r="N47" i="5"/>
  <c r="M47" i="5"/>
  <c r="L47" i="5"/>
  <c r="H46" i="5"/>
  <c r="D46" i="5"/>
  <c r="B46" i="5"/>
  <c r="H45" i="5"/>
  <c r="D45" i="5"/>
  <c r="B45" i="5"/>
  <c r="H43" i="5"/>
  <c r="D43" i="5"/>
  <c r="B43" i="5"/>
  <c r="H42" i="5"/>
  <c r="D42" i="5"/>
  <c r="B42" i="5"/>
  <c r="H40" i="5"/>
  <c r="D40" i="5"/>
  <c r="B40" i="5"/>
  <c r="H39" i="5"/>
  <c r="D39" i="5"/>
  <c r="B39" i="5"/>
  <c r="H28" i="5"/>
  <c r="D28" i="5"/>
  <c r="B28" i="5"/>
  <c r="H27" i="5"/>
  <c r="D27" i="5"/>
  <c r="B27" i="5"/>
  <c r="H22" i="5"/>
  <c r="D22" i="5"/>
  <c r="B22" i="5"/>
  <c r="H21" i="5"/>
  <c r="D21" i="5"/>
  <c r="B21" i="5"/>
  <c r="H19" i="5"/>
  <c r="D19" i="5"/>
  <c r="B19" i="5"/>
  <c r="H18" i="5"/>
  <c r="D18" i="5"/>
  <c r="B18" i="5"/>
  <c r="H16" i="5"/>
  <c r="D16" i="5"/>
  <c r="B16" i="5"/>
  <c r="H15" i="5"/>
  <c r="D15" i="5"/>
  <c r="B15" i="5"/>
  <c r="H13" i="5"/>
  <c r="D13" i="5"/>
  <c r="B13" i="5"/>
  <c r="H12" i="5"/>
  <c r="D12" i="5"/>
  <c r="B12" i="5"/>
  <c r="H10" i="5"/>
  <c r="D10" i="5"/>
  <c r="B10" i="5"/>
  <c r="H9" i="5"/>
  <c r="D9" i="5"/>
  <c r="B9" i="5"/>
  <c r="H7" i="5"/>
  <c r="D7" i="5"/>
  <c r="B7" i="5"/>
  <c r="H6" i="5"/>
  <c r="D6" i="5"/>
  <c r="B6" i="5"/>
  <c r="H37" i="5"/>
  <c r="D37" i="5"/>
  <c r="B37" i="5"/>
  <c r="H36" i="5"/>
  <c r="D36" i="5"/>
  <c r="B36" i="5"/>
  <c r="H34" i="5"/>
  <c r="D34" i="5"/>
  <c r="B34" i="5"/>
  <c r="H33" i="5"/>
  <c r="D33" i="5"/>
  <c r="B33" i="5"/>
  <c r="H31" i="5"/>
  <c r="D31" i="5"/>
  <c r="B31" i="5"/>
  <c r="H30" i="5"/>
  <c r="D30" i="5"/>
  <c r="B30" i="5"/>
  <c r="H25" i="5"/>
  <c r="D25" i="5"/>
  <c r="B25" i="5"/>
  <c r="H24" i="5"/>
  <c r="D24" i="5"/>
  <c r="B24" i="5"/>
  <c r="M38" i="5" l="1"/>
  <c r="L38" i="5"/>
  <c r="N32" i="5"/>
  <c r="M32" i="5"/>
  <c r="L32" i="5"/>
  <c r="N29" i="5"/>
  <c r="M29" i="5"/>
  <c r="L29" i="5"/>
  <c r="H47" i="5"/>
  <c r="D47" i="5"/>
  <c r="B47" i="5"/>
  <c r="N26" i="5"/>
  <c r="M26" i="5"/>
  <c r="L26" i="5"/>
  <c r="B38" i="5"/>
  <c r="D38" i="5"/>
  <c r="H38" i="5"/>
  <c r="H35" i="5"/>
  <c r="D35" i="5"/>
  <c r="B35" i="5"/>
  <c r="D14" i="5"/>
  <c r="H44" i="5"/>
  <c r="D44" i="5"/>
  <c r="B44" i="5"/>
  <c r="B26" i="5" l="1"/>
  <c r="D26" i="5"/>
  <c r="H26" i="5"/>
  <c r="H14" i="5" l="1"/>
  <c r="C10" i="8"/>
  <c r="H32" i="5" l="1"/>
  <c r="L48" i="5"/>
  <c r="R47" i="5"/>
  <c r="Q47" i="5"/>
  <c r="P47" i="5"/>
  <c r="R44" i="5"/>
  <c r="Q44" i="5"/>
  <c r="P44" i="5"/>
  <c r="R41" i="5"/>
  <c r="Q41" i="5"/>
  <c r="P41" i="5"/>
  <c r="R38" i="5"/>
  <c r="Q38" i="5"/>
  <c r="P38" i="5"/>
  <c r="R35" i="5"/>
  <c r="Q35" i="5"/>
  <c r="P35" i="5"/>
  <c r="R32" i="5"/>
  <c r="Q32" i="5"/>
  <c r="P32" i="5"/>
  <c r="R29" i="5"/>
  <c r="Q29" i="5"/>
  <c r="P29" i="5"/>
  <c r="R26" i="5"/>
  <c r="Q26" i="5"/>
  <c r="P26" i="5"/>
  <c r="R20" i="5"/>
  <c r="Q20" i="5"/>
  <c r="P20" i="5"/>
  <c r="R23" i="5"/>
  <c r="Q23" i="5"/>
  <c r="P23" i="5"/>
  <c r="R17" i="5"/>
  <c r="Q17" i="5"/>
  <c r="P17" i="5"/>
  <c r="R14" i="5"/>
  <c r="Q14" i="5"/>
  <c r="P14" i="5"/>
  <c r="R11" i="5"/>
  <c r="Q11" i="5"/>
  <c r="P11" i="5"/>
  <c r="R8" i="5"/>
  <c r="Q8" i="5"/>
  <c r="P8" i="5"/>
  <c r="Q48" i="5" l="1"/>
  <c r="R48" i="5"/>
  <c r="P48" i="5"/>
  <c r="O34" i="8"/>
  <c r="M34" i="8"/>
  <c r="N34" i="8" s="1"/>
  <c r="J34" i="8"/>
  <c r="G34" i="8"/>
  <c r="F34" i="8" s="1"/>
  <c r="C34" i="8"/>
  <c r="D34" i="8" s="1"/>
  <c r="O33" i="8"/>
  <c r="M33" i="8"/>
  <c r="L33" i="8" s="1"/>
  <c r="J33" i="8"/>
  <c r="G33" i="8"/>
  <c r="I33" i="8" s="1"/>
  <c r="C33" i="8"/>
  <c r="B33" i="8" s="1"/>
  <c r="O32" i="8"/>
  <c r="M32" i="8"/>
  <c r="N32" i="8" s="1"/>
  <c r="J32" i="8"/>
  <c r="G32" i="8"/>
  <c r="H32" i="8" s="1"/>
  <c r="C32" i="8"/>
  <c r="E32" i="8" s="1"/>
  <c r="D32" i="5"/>
  <c r="B32" i="5"/>
  <c r="E33" i="8" l="1"/>
  <c r="L32" i="8"/>
  <c r="N33" i="8"/>
  <c r="F32" i="8"/>
  <c r="L34" i="8"/>
  <c r="B34" i="8"/>
  <c r="H34" i="8"/>
  <c r="I34" i="8"/>
  <c r="E34" i="8"/>
  <c r="D33" i="8"/>
  <c r="I32" i="8"/>
  <c r="B32" i="8"/>
  <c r="F33" i="8"/>
  <c r="D32" i="8"/>
  <c r="H33" i="8"/>
  <c r="D41" i="5"/>
  <c r="M13" i="8" l="1"/>
  <c r="L13" i="8" s="1"/>
  <c r="B11" i="5"/>
  <c r="C11" i="8"/>
  <c r="E11" i="8" s="1"/>
  <c r="C8" i="8"/>
  <c r="O13" i="8"/>
  <c r="J13" i="8"/>
  <c r="G13" i="8"/>
  <c r="H13" i="8" s="1"/>
  <c r="C13" i="8"/>
  <c r="E13" i="8" s="1"/>
  <c r="O12" i="8"/>
  <c r="M12" i="8"/>
  <c r="N12" i="8" s="1"/>
  <c r="J12" i="8"/>
  <c r="G12" i="8"/>
  <c r="I12" i="8" s="1"/>
  <c r="C12" i="8"/>
  <c r="D12" i="8" s="1"/>
  <c r="O11" i="8"/>
  <c r="M11" i="8"/>
  <c r="N11" i="8" s="1"/>
  <c r="J11" i="8"/>
  <c r="G11" i="8"/>
  <c r="H11" i="8" s="1"/>
  <c r="H11" i="5"/>
  <c r="D11" i="5"/>
  <c r="B11" i="8" l="1"/>
  <c r="D11" i="8"/>
  <c r="F11" i="8"/>
  <c r="F12" i="8"/>
  <c r="D13" i="8"/>
  <c r="N13" i="8"/>
  <c r="B13" i="8"/>
  <c r="I13" i="8"/>
  <c r="F13" i="8"/>
  <c r="L12" i="8"/>
  <c r="H12" i="8"/>
  <c r="B12" i="8"/>
  <c r="E12" i="8"/>
  <c r="L11" i="8"/>
  <c r="I11" i="8"/>
  <c r="N48" i="5" l="1"/>
  <c r="M48" i="5" l="1"/>
  <c r="B29" i="5" l="1"/>
  <c r="D29" i="5"/>
  <c r="H29" i="5"/>
  <c r="B17" i="5" l="1"/>
  <c r="J35" i="8" l="1"/>
  <c r="C26" i="8" l="1"/>
  <c r="B26" i="8" s="1"/>
  <c r="G26" i="8"/>
  <c r="F26" i="8" s="1"/>
  <c r="J26" i="8"/>
  <c r="M26" i="8"/>
  <c r="L26" i="8" s="1"/>
  <c r="O26" i="8"/>
  <c r="C27" i="8"/>
  <c r="E27" i="8" s="1"/>
  <c r="G27" i="8"/>
  <c r="H27" i="8" s="1"/>
  <c r="J27" i="8"/>
  <c r="M27" i="8"/>
  <c r="N27" i="8" s="1"/>
  <c r="O27" i="8"/>
  <c r="D27" i="8" l="1"/>
  <c r="F27" i="8"/>
  <c r="I26" i="8"/>
  <c r="L27" i="8"/>
  <c r="H26" i="8"/>
  <c r="B27" i="8"/>
  <c r="I27" i="8"/>
  <c r="N26" i="8"/>
  <c r="E26" i="8"/>
  <c r="D26" i="8"/>
  <c r="M49" i="5" l="1"/>
  <c r="H17" i="5" l="1"/>
  <c r="C29" i="8" l="1"/>
  <c r="B29" i="8" s="1"/>
  <c r="G29" i="8"/>
  <c r="F29" i="8" s="1"/>
  <c r="J29" i="8"/>
  <c r="M29" i="8"/>
  <c r="L29" i="8" s="1"/>
  <c r="O29" i="8"/>
  <c r="C30" i="8"/>
  <c r="B30" i="8" s="1"/>
  <c r="G30" i="8"/>
  <c r="H30" i="8" s="1"/>
  <c r="J30" i="8"/>
  <c r="M30" i="8"/>
  <c r="L30" i="8" s="1"/>
  <c r="O30" i="8"/>
  <c r="N30" i="8" l="1"/>
  <c r="E30" i="8"/>
  <c r="D30" i="8"/>
  <c r="E29" i="8"/>
  <c r="I29" i="8"/>
  <c r="H29" i="8"/>
  <c r="F30" i="8"/>
  <c r="I30" i="8"/>
  <c r="N29" i="8"/>
  <c r="D29" i="8"/>
  <c r="B14" i="5" l="1"/>
  <c r="H23" i="5" l="1"/>
  <c r="D17" i="5" l="1"/>
  <c r="O28" i="8" l="1"/>
  <c r="D8" i="5"/>
  <c r="G28" i="8" l="1"/>
  <c r="H8" i="5"/>
  <c r="B8" i="5"/>
  <c r="F28" i="8" l="1"/>
  <c r="H28" i="8"/>
  <c r="A3" i="8"/>
  <c r="H41" i="5"/>
  <c r="B41" i="5"/>
  <c r="D23" i="5" l="1"/>
  <c r="B23" i="5"/>
  <c r="B20" i="5" l="1"/>
  <c r="D20" i="5"/>
  <c r="H20" i="5"/>
  <c r="O23" i="8" l="1"/>
  <c r="M23" i="8"/>
  <c r="N23" i="8" s="1"/>
  <c r="J23" i="8"/>
  <c r="G23" i="8"/>
  <c r="I23" i="8" s="1"/>
  <c r="C23" i="8"/>
  <c r="E23" i="8" s="1"/>
  <c r="D23" i="8" l="1"/>
  <c r="F23" i="8"/>
  <c r="H23" i="8"/>
  <c r="B23" i="8"/>
  <c r="L23" i="8"/>
  <c r="N49" i="5" l="1"/>
  <c r="O22" i="8" l="1"/>
  <c r="M22" i="8"/>
  <c r="N22" i="8" s="1"/>
  <c r="J22" i="8"/>
  <c r="G22" i="8"/>
  <c r="F22" i="8" s="1"/>
  <c r="C22" i="8"/>
  <c r="E22" i="8" l="1"/>
  <c r="D22" i="8"/>
  <c r="L22" i="8"/>
  <c r="H22" i="8"/>
  <c r="I22" i="8"/>
  <c r="B22" i="8"/>
  <c r="O21" i="8" l="1"/>
  <c r="M21" i="8"/>
  <c r="J21" i="8"/>
  <c r="G21" i="8"/>
  <c r="I21" i="8" s="1"/>
  <c r="C21" i="8"/>
  <c r="O15" i="8"/>
  <c r="M15" i="8"/>
  <c r="N15" i="8" s="1"/>
  <c r="J15" i="8"/>
  <c r="G15" i="8"/>
  <c r="F15" i="8" s="1"/>
  <c r="C15" i="8"/>
  <c r="D21" i="8" l="1"/>
  <c r="E21" i="8"/>
  <c r="L21" i="8"/>
  <c r="N21" i="8"/>
  <c r="D15" i="8"/>
  <c r="E15" i="8"/>
  <c r="B21" i="8"/>
  <c r="F21" i="8"/>
  <c r="H21" i="8"/>
  <c r="L15" i="8"/>
  <c r="H15" i="8"/>
  <c r="I15" i="8"/>
  <c r="B15" i="8"/>
  <c r="O14" i="8" l="1"/>
  <c r="M14" i="8"/>
  <c r="J14" i="8"/>
  <c r="G14" i="8"/>
  <c r="F14" i="8" s="1"/>
  <c r="C14" i="8"/>
  <c r="O16" i="8"/>
  <c r="M16" i="8"/>
  <c r="J16" i="8"/>
  <c r="G16" i="8"/>
  <c r="I16" i="8" s="1"/>
  <c r="C16" i="8"/>
  <c r="O20" i="8"/>
  <c r="M20" i="8"/>
  <c r="N20" i="8" s="1"/>
  <c r="J20" i="8"/>
  <c r="G20" i="8"/>
  <c r="I20" i="8" s="1"/>
  <c r="C20" i="8"/>
  <c r="L14" i="8" l="1"/>
  <c r="N14" i="8"/>
  <c r="E14" i="8"/>
  <c r="D14" i="8"/>
  <c r="B20" i="8"/>
  <c r="E20" i="8"/>
  <c r="D20" i="8"/>
  <c r="E16" i="8"/>
  <c r="D16" i="8"/>
  <c r="L16" i="8"/>
  <c r="N16" i="8"/>
  <c r="H14" i="8"/>
  <c r="F16" i="8"/>
  <c r="I14" i="8"/>
  <c r="B14" i="8"/>
  <c r="H16" i="8"/>
  <c r="B16" i="8"/>
  <c r="L20" i="8"/>
  <c r="F20" i="8"/>
  <c r="H20" i="8"/>
  <c r="C9" i="8" l="1"/>
  <c r="D9" i="8" l="1"/>
  <c r="E9" i="8"/>
  <c r="G31" i="8" l="1"/>
  <c r="F31" i="8" s="1"/>
  <c r="I31" i="8" l="1"/>
  <c r="H31" i="8"/>
  <c r="O49" i="8"/>
  <c r="M49" i="8"/>
  <c r="N49" i="8" s="1"/>
  <c r="J49" i="8"/>
  <c r="G49" i="8"/>
  <c r="H49" i="8" s="1"/>
  <c r="C49" i="8"/>
  <c r="O48" i="8"/>
  <c r="M48" i="8"/>
  <c r="N48" i="8" s="1"/>
  <c r="J48" i="8"/>
  <c r="G48" i="8"/>
  <c r="C48" i="8"/>
  <c r="O47" i="8"/>
  <c r="M47" i="8"/>
  <c r="N47" i="8" s="1"/>
  <c r="J47" i="8"/>
  <c r="G47" i="8"/>
  <c r="C47" i="8"/>
  <c r="D47" i="8" l="1"/>
  <c r="E47" i="8"/>
  <c r="E48" i="8"/>
  <c r="D48" i="8"/>
  <c r="D49" i="8"/>
  <c r="E49" i="8"/>
  <c r="I47" i="8"/>
  <c r="H47" i="8"/>
  <c r="I49" i="8"/>
  <c r="B48" i="8"/>
  <c r="H48" i="8"/>
  <c r="I48" i="8"/>
  <c r="L47" i="8"/>
  <c r="F48" i="8"/>
  <c r="F47" i="8"/>
  <c r="L48" i="8"/>
  <c r="L49" i="8"/>
  <c r="F49" i="8"/>
  <c r="B47" i="8"/>
  <c r="B49" i="8"/>
  <c r="C17" i="8" l="1"/>
  <c r="G17" i="8"/>
  <c r="J17" i="8"/>
  <c r="M17" i="8"/>
  <c r="N17" i="8" s="1"/>
  <c r="O17" i="8"/>
  <c r="C18" i="8"/>
  <c r="G18" i="8"/>
  <c r="J18" i="8"/>
  <c r="M18" i="8"/>
  <c r="N18" i="8" s="1"/>
  <c r="O18" i="8"/>
  <c r="E17" i="8" l="1"/>
  <c r="D17" i="8"/>
  <c r="E18" i="8"/>
  <c r="D18" i="8"/>
  <c r="L17" i="8"/>
  <c r="F17" i="8"/>
  <c r="I17" i="8"/>
  <c r="H17" i="8"/>
  <c r="B17" i="8"/>
  <c r="H18" i="8"/>
  <c r="I18" i="8"/>
  <c r="L18" i="8"/>
  <c r="F18" i="8"/>
  <c r="B18" i="8"/>
  <c r="O46" i="8" l="1"/>
  <c r="M46" i="8"/>
  <c r="N46" i="8" s="1"/>
  <c r="J46" i="8"/>
  <c r="G46" i="8"/>
  <c r="C46" i="8"/>
  <c r="O45" i="8"/>
  <c r="M45" i="8"/>
  <c r="N45" i="8" s="1"/>
  <c r="J45" i="8"/>
  <c r="G45" i="8"/>
  <c r="C45" i="8"/>
  <c r="O44" i="8"/>
  <c r="M44" i="8"/>
  <c r="N44" i="8" s="1"/>
  <c r="J44" i="8"/>
  <c r="G44" i="8"/>
  <c r="C44" i="8"/>
  <c r="D44" i="8" s="1"/>
  <c r="O43" i="8"/>
  <c r="M43" i="8"/>
  <c r="N43" i="8" s="1"/>
  <c r="J43" i="8"/>
  <c r="G43" i="8"/>
  <c r="H43" i="8" s="1"/>
  <c r="C43" i="8"/>
  <c r="O42" i="8"/>
  <c r="M42" i="8"/>
  <c r="N42" i="8" s="1"/>
  <c r="J42" i="8"/>
  <c r="G42" i="8"/>
  <c r="C42" i="8"/>
  <c r="O41" i="8"/>
  <c r="M41" i="8"/>
  <c r="N41" i="8" s="1"/>
  <c r="J41" i="8"/>
  <c r="G41" i="8"/>
  <c r="C41" i="8"/>
  <c r="D41" i="8" l="1"/>
  <c r="E41" i="8"/>
  <c r="E44" i="8"/>
  <c r="D42" i="8"/>
  <c r="E42" i="8"/>
  <c r="D45" i="8"/>
  <c r="E45" i="8"/>
  <c r="E46" i="8"/>
  <c r="D46" i="8"/>
  <c r="E43" i="8"/>
  <c r="D43" i="8"/>
  <c r="I41" i="8"/>
  <c r="H41" i="8"/>
  <c r="H44" i="8"/>
  <c r="I44" i="8"/>
  <c r="F43" i="8"/>
  <c r="I43" i="8"/>
  <c r="B43" i="8"/>
  <c r="H42" i="8"/>
  <c r="I42" i="8"/>
  <c r="L42" i="8"/>
  <c r="F46" i="8"/>
  <c r="I46" i="8"/>
  <c r="H46" i="8"/>
  <c r="B46" i="8"/>
  <c r="L45" i="8"/>
  <c r="I45" i="8"/>
  <c r="H45" i="8"/>
  <c r="F44" i="8"/>
  <c r="B41" i="8"/>
  <c r="L44" i="8"/>
  <c r="L41" i="8"/>
  <c r="F42" i="8"/>
  <c r="B45" i="8"/>
  <c r="F41" i="8"/>
  <c r="B44" i="8"/>
  <c r="F45" i="8"/>
  <c r="B42" i="8"/>
  <c r="L43" i="8"/>
  <c r="L46" i="8"/>
  <c r="O19" i="8" l="1"/>
  <c r="M19" i="8"/>
  <c r="N19" i="8" s="1"/>
  <c r="J19" i="8"/>
  <c r="G19" i="8"/>
  <c r="H19" i="8" s="1"/>
  <c r="C19" i="8"/>
  <c r="D19" i="8" l="1"/>
  <c r="E19" i="8"/>
  <c r="I19" i="8"/>
  <c r="J24" i="8" l="1"/>
  <c r="G35" i="8" l="1"/>
  <c r="I35" i="8" l="1"/>
  <c r="H35" i="8"/>
  <c r="G25" i="8" l="1"/>
  <c r="H25" i="8" l="1"/>
  <c r="I25" i="8"/>
  <c r="G37" i="8" l="1"/>
  <c r="I37" i="8" l="1"/>
  <c r="H37" i="8"/>
  <c r="J40" i="8" l="1"/>
  <c r="J38" i="8" l="1"/>
  <c r="O39" i="8" l="1"/>
  <c r="M39" i="8"/>
  <c r="N39" i="8" s="1"/>
  <c r="J39" i="8"/>
  <c r="G39" i="8"/>
  <c r="C39" i="8"/>
  <c r="O38" i="8"/>
  <c r="M38" i="8"/>
  <c r="N38" i="8" s="1"/>
  <c r="G38" i="8"/>
  <c r="C38" i="8"/>
  <c r="D38" i="8" s="1"/>
  <c r="E38" i="8" l="1"/>
  <c r="E39" i="8"/>
  <c r="D39" i="8"/>
  <c r="H38" i="8"/>
  <c r="I38" i="8"/>
  <c r="I39" i="8"/>
  <c r="H39" i="8"/>
  <c r="L38" i="8"/>
  <c r="L39" i="8"/>
  <c r="B38" i="8"/>
  <c r="B39" i="8"/>
  <c r="F38" i="8"/>
  <c r="F39" i="8"/>
  <c r="O40" i="8" l="1"/>
  <c r="M40" i="8"/>
  <c r="N40" i="8" s="1"/>
  <c r="G40" i="8"/>
  <c r="H40" i="8" s="1"/>
  <c r="C40" i="8"/>
  <c r="O37" i="8"/>
  <c r="M37" i="8"/>
  <c r="N37" i="8" s="1"/>
  <c r="J37" i="8"/>
  <c r="C37" i="8"/>
  <c r="O36" i="8"/>
  <c r="M36" i="8"/>
  <c r="N36" i="8" s="1"/>
  <c r="J36" i="8"/>
  <c r="G36" i="8"/>
  <c r="C36" i="8"/>
  <c r="O35" i="8"/>
  <c r="M35" i="8"/>
  <c r="N35" i="8" s="1"/>
  <c r="C35" i="8"/>
  <c r="E35" i="8" l="1"/>
  <c r="D35" i="8"/>
  <c r="D36" i="8"/>
  <c r="E36" i="8"/>
  <c r="D40" i="8"/>
  <c r="E40" i="8"/>
  <c r="D37" i="8"/>
  <c r="E37" i="8"/>
  <c r="I36" i="8"/>
  <c r="H36" i="8"/>
  <c r="I40" i="8"/>
  <c r="L37" i="8"/>
  <c r="L35" i="8"/>
  <c r="B36" i="8"/>
  <c r="B40" i="8"/>
  <c r="F36" i="8"/>
  <c r="F40" i="8"/>
  <c r="L40" i="8"/>
  <c r="B35" i="8"/>
  <c r="F35" i="8"/>
  <c r="L36" i="8"/>
  <c r="B37" i="8"/>
  <c r="F37" i="8"/>
  <c r="O31" i="8" l="1"/>
  <c r="M31" i="8"/>
  <c r="N31" i="8" s="1"/>
  <c r="M28" i="8"/>
  <c r="N28" i="8" s="1"/>
  <c r="O25" i="8"/>
  <c r="O24" i="8"/>
  <c r="M25" i="8"/>
  <c r="N25" i="8" s="1"/>
  <c r="M24" i="8"/>
  <c r="N24" i="8" s="1"/>
  <c r="O10" i="8"/>
  <c r="O9" i="8"/>
  <c r="O8" i="8"/>
  <c r="M10" i="8"/>
  <c r="N10" i="8" s="1"/>
  <c r="M9" i="8"/>
  <c r="N9" i="8" s="1"/>
  <c r="M8" i="8"/>
  <c r="N8" i="8" s="1"/>
  <c r="L25" i="8" l="1"/>
  <c r="L9" i="8"/>
  <c r="L10" i="8"/>
  <c r="L28" i="8"/>
  <c r="L24" i="8"/>
  <c r="L31" i="8"/>
  <c r="L19" i="8"/>
  <c r="L8" i="8"/>
  <c r="J31" i="8"/>
  <c r="C31" i="8"/>
  <c r="J28" i="8"/>
  <c r="J25" i="8"/>
  <c r="J10" i="8"/>
  <c r="J9" i="8"/>
  <c r="J8" i="8"/>
  <c r="G24" i="8"/>
  <c r="C28" i="8"/>
  <c r="C25" i="8"/>
  <c r="C24" i="8"/>
  <c r="D24" i="8" s="1"/>
  <c r="G9" i="8"/>
  <c r="G10" i="8"/>
  <c r="I10" i="8" s="1"/>
  <c r="G8" i="8"/>
  <c r="D10" i="8"/>
  <c r="E8" i="8" l="1"/>
  <c r="D8" i="8"/>
  <c r="E24" i="8"/>
  <c r="E28" i="8"/>
  <c r="D28" i="8"/>
  <c r="E10" i="8"/>
  <c r="B10" i="8"/>
  <c r="D31" i="8"/>
  <c r="E31" i="8"/>
  <c r="E25" i="8"/>
  <c r="D25" i="8"/>
  <c r="B8" i="8"/>
  <c r="I8" i="8"/>
  <c r="H8" i="8"/>
  <c r="H24" i="8"/>
  <c r="I24" i="8"/>
  <c r="I9" i="8"/>
  <c r="H9" i="8"/>
  <c r="I28" i="8"/>
  <c r="H10" i="8"/>
  <c r="F10" i="8"/>
  <c r="B24" i="8"/>
  <c r="F24" i="8"/>
  <c r="B9" i="8"/>
  <c r="B28" i="8"/>
  <c r="F8" i="8"/>
  <c r="F9" i="8"/>
  <c r="F25" i="8"/>
  <c r="B31" i="8"/>
  <c r="F19" i="8"/>
  <c r="B25" i="8"/>
  <c r="B19" i="8"/>
  <c r="L49" i="5"/>
</calcChain>
</file>

<file path=xl/sharedStrings.xml><?xml version="1.0" encoding="utf-8"?>
<sst xmlns="http://schemas.openxmlformats.org/spreadsheetml/2006/main" count="104" uniqueCount="60">
  <si>
    <t xml:space="preserve">PRECIOS PREVALECIENTES DE MAYORISTAS DE GASOLINA </t>
  </si>
  <si>
    <t xml:space="preserve"> </t>
  </si>
  <si>
    <t>Gasolina Regular</t>
  </si>
  <si>
    <t>Gasolina Premium</t>
  </si>
  <si>
    <t xml:space="preserve">FECHA </t>
  </si>
  <si>
    <t>Diesel</t>
  </si>
  <si>
    <t xml:space="preserve">  MAYORISTA</t>
  </si>
  <si>
    <t>(¢/litro)</t>
  </si>
  <si>
    <t>(¢/galón)</t>
  </si>
  <si>
    <t>(dd/mm/aa)</t>
  </si>
  <si>
    <t>Total Petroleum*</t>
  </si>
  <si>
    <t>SOL PUERTO RICO*</t>
  </si>
  <si>
    <t>Puma</t>
  </si>
  <si>
    <t>Best Pet. Corp.*</t>
  </si>
  <si>
    <t>BVI Gas Inc DBA</t>
  </si>
  <si>
    <t>Cabo Rojo Gas &amp; Oil**</t>
  </si>
  <si>
    <t>Ultra top  Fuel</t>
  </si>
  <si>
    <t>Bitas's Fuel Corp.**</t>
  </si>
  <si>
    <t>Texaco</t>
  </si>
  <si>
    <t>Phillips 66</t>
  </si>
  <si>
    <t>* wholesale (importers)</t>
  </si>
  <si>
    <t>** wholesale (non-Importers)</t>
  </si>
  <si>
    <t>GASOLINA SIN PLOMO Y DIESEL</t>
  </si>
  <si>
    <t>(en centavos por litro y por galón)</t>
  </si>
  <si>
    <t>Auto</t>
  </si>
  <si>
    <t>Servicio</t>
  </si>
  <si>
    <t>DIESEl</t>
  </si>
  <si>
    <t>(litro)</t>
  </si>
  <si>
    <t>(galón)</t>
  </si>
  <si>
    <t>Servicio*</t>
  </si>
  <si>
    <t>Completo*</t>
  </si>
  <si>
    <t>Total Petroleum</t>
  </si>
  <si>
    <t>Puerto Rico Corp.</t>
  </si>
  <si>
    <t>SOL PUERTO RICO</t>
  </si>
  <si>
    <t>Best Pet. Corp</t>
  </si>
  <si>
    <t>Gulf</t>
  </si>
  <si>
    <t>Cabo Rojo Gas &amp; Oil</t>
  </si>
  <si>
    <t>Ultra Top Fuel</t>
  </si>
  <si>
    <t>Peerless Oil</t>
  </si>
  <si>
    <t>EcoMaxx</t>
  </si>
  <si>
    <t>Bita's</t>
  </si>
  <si>
    <t>American Petroleum</t>
  </si>
  <si>
    <t>Preparado por: Departamento de Asuntos del Consumidor, Division de Estudios Economicos, Oficina del Secretario</t>
  </si>
  <si>
    <t>*margen maximo de 20 centavos por galon en auto servicio y 25 centavos por galon en servicio completo, de acuerdo a la Orden 2022-003. A partir del 25 de febrero 2022</t>
  </si>
  <si>
    <t>precios sin arbitrio , a partir del 7 de julio de 2022.</t>
  </si>
  <si>
    <t>TORAL / SHELL</t>
  </si>
  <si>
    <t>Mobil</t>
  </si>
  <si>
    <t>Puerto Rico Energy LLC*</t>
  </si>
  <si>
    <t>Puerto Rico Energy</t>
  </si>
  <si>
    <t xml:space="preserve">Puma </t>
  </si>
  <si>
    <t>Regular</t>
  </si>
  <si>
    <t>Premium</t>
  </si>
  <si>
    <t>American Petroleum**</t>
  </si>
  <si>
    <t>T - Express</t>
  </si>
  <si>
    <t>Sunoco</t>
  </si>
  <si>
    <t>Ecomaxx</t>
  </si>
  <si>
    <t>precios promedios</t>
  </si>
  <si>
    <t>baja ¢ por litro</t>
  </si>
  <si>
    <t>baja ¢ por galon</t>
  </si>
  <si>
    <t>16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</si>
</sst>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mmmm\ d\,\ yyyy"/>
  </numFmts>
  <fonts count="14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b/>
      <sz val="12"/>
      <name val="Lucida Bright"/>
      <family val="1"/>
    </font>
    <font>
      <b/>
      <sz val="13"/>
      <name val="Lucida Bright"/>
      <family val="1"/>
    </font>
    <font>
      <sz val="13"/>
      <name val="Lucida Bright"/>
      <family val="1"/>
    </font>
    <font>
      <b/>
      <sz val="11"/>
      <name val="Lucida Bright"/>
      <family val="1"/>
    </font>
    <font>
      <sz val="11"/>
      <name val="Lucida Bright"/>
      <family val="1"/>
    </font>
    <font>
      <i/>
      <sz val="11"/>
      <color theme="1"/>
      <name val="Calibri"/>
      <family val="2"/>
      <scheme val="minor"/>
    </font>
    <font>
      <b/>
      <sz val="10"/>
      <name val="Lucida Bright"/>
      <family val="1"/>
    </font>
    <font>
      <sz val="10"/>
      <name val="Lucida Bright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2" fontId="5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164" fontId="5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164" fontId="8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0" fillId="0" borderId="14" xfId="0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8" fillId="0" borderId="9" xfId="0" applyFont="1" applyBorder="1"/>
    <xf numFmtId="2" fontId="6" fillId="0" borderId="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15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8" fillId="0" borderId="5" xfId="0" applyFont="1" applyBorder="1"/>
    <xf numFmtId="0" fontId="9" fillId="0" borderId="9" xfId="0" applyFont="1" applyBorder="1"/>
    <xf numFmtId="0" fontId="8" fillId="0" borderId="7" xfId="0" applyFont="1" applyBorder="1"/>
    <xf numFmtId="0" fontId="9" fillId="0" borderId="7" xfId="0" applyFont="1" applyBorder="1"/>
    <xf numFmtId="2" fontId="1" fillId="0" borderId="15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7" fillId="0" borderId="0" xfId="0" applyFont="1"/>
    <xf numFmtId="2" fontId="6" fillId="0" borderId="1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0" fillId="0" borderId="11" xfId="0" applyBorder="1"/>
    <xf numFmtId="2" fontId="9" fillId="0" borderId="6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13" xfId="0" applyBorder="1"/>
    <xf numFmtId="165" fontId="9" fillId="0" borderId="12" xfId="0" applyNumberFormat="1" applyFont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2" fillId="0" borderId="7" xfId="0" applyFont="1" applyBorder="1"/>
    <xf numFmtId="2" fontId="8" fillId="2" borderId="13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164" fontId="2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165" fontId="6" fillId="0" borderId="2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0" fontId="0" fillId="0" borderId="28" xfId="0" applyBorder="1"/>
    <xf numFmtId="0" fontId="10" fillId="0" borderId="0" xfId="0" applyFont="1"/>
    <xf numFmtId="0" fontId="2" fillId="0" borderId="11" xfId="0" applyFont="1" applyBorder="1" applyAlignment="1">
      <alignment horizontal="centerContinuous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1" xfId="0" applyFont="1" applyBorder="1"/>
    <xf numFmtId="0" fontId="5" fillId="0" borderId="11" xfId="0" applyFont="1" applyBorder="1"/>
    <xf numFmtId="0" fontId="1" fillId="0" borderId="14" xfId="0" applyFont="1" applyBorder="1"/>
    <xf numFmtId="0" fontId="5" fillId="0" borderId="10" xfId="0" applyFont="1" applyBorder="1"/>
    <xf numFmtId="0" fontId="9" fillId="0" borderId="13" xfId="0" applyFont="1" applyBorder="1" applyAlignment="1">
      <alignment vertical="top"/>
    </xf>
    <xf numFmtId="0" fontId="1" fillId="0" borderId="13" xfId="0" applyFont="1" applyBorder="1"/>
    <xf numFmtId="0" fontId="9" fillId="0" borderId="14" xfId="0" applyFont="1" applyBorder="1" applyAlignment="1">
      <alignment vertical="top"/>
    </xf>
    <xf numFmtId="0" fontId="9" fillId="0" borderId="10" xfId="0" applyFont="1" applyBorder="1"/>
    <xf numFmtId="0" fontId="9" fillId="0" borderId="2" xfId="0" applyFont="1" applyBorder="1"/>
    <xf numFmtId="0" fontId="9" fillId="0" borderId="14" xfId="0" applyFont="1" applyBorder="1" applyAlignment="1">
      <alignment horizontal="left"/>
    </xf>
    <xf numFmtId="0" fontId="9" fillId="0" borderId="13" xfId="0" applyFont="1" applyBorder="1"/>
    <xf numFmtId="2" fontId="13" fillId="2" borderId="0" xfId="0" applyNumberFormat="1" applyFont="1" applyFill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0" fontId="0" fillId="0" borderId="25" xfId="0" applyBorder="1"/>
    <xf numFmtId="0" fontId="9" fillId="0" borderId="31" xfId="0" applyFont="1" applyBorder="1"/>
    <xf numFmtId="0" fontId="0" fillId="0" borderId="7" xfId="0" applyBorder="1"/>
    <xf numFmtId="2" fontId="11" fillId="2" borderId="0" xfId="0" applyNumberFormat="1" applyFont="1" applyFill="1" applyAlignment="1">
      <alignment horizontal="center"/>
    </xf>
    <xf numFmtId="0" fontId="2" fillId="0" borderId="32" xfId="0" applyFont="1" applyBorder="1"/>
    <xf numFmtId="2" fontId="10" fillId="0" borderId="0" xfId="0" applyNumberFormat="1" applyFont="1"/>
    <xf numFmtId="0" fontId="2" fillId="0" borderId="25" xfId="0" applyFont="1" applyBorder="1"/>
    <xf numFmtId="0" fontId="1" fillId="0" borderId="31" xfId="0" applyFont="1" applyBorder="1"/>
    <xf numFmtId="0" fontId="0" fillId="0" borderId="10" xfId="0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1301750</xdr:colOff>
      <xdr:row>47</xdr:row>
      <xdr:rowOff>126390</xdr:rowOff>
    </xdr:from>
    <xdr:to>
      <xdr:col>10</xdr:col>
      <xdr:colOff>170352</xdr:colOff>
      <xdr:row>47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9501188" y="8429015"/>
          <a:ext cx="344977" cy="6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101007</xdr:colOff>
      <xdr:row>0</xdr:row>
      <xdr:rowOff>41867</xdr:rowOff>
    </xdr:from>
    <xdr:to>
      <xdr:col>9</xdr:col>
      <xdr:colOff>1303727</xdr:colOff>
      <xdr:row>2</xdr:row>
      <xdr:rowOff>103101</xdr:rowOff>
    </xdr:to>
    <xdr:pic>
      <xdr:nvPicPr>
        <xdr:cNvPr id="8" name="Picture 7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411" y="41867"/>
          <a:ext cx="1197428" cy="4861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149679</xdr:colOff>
      <xdr:row>0</xdr:row>
      <xdr:rowOff>12037</xdr:rowOff>
    </xdr:from>
    <xdr:to>
      <xdr:col>0</xdr:col>
      <xdr:colOff>1739860</xdr:colOff>
      <xdr:row>2</xdr:row>
      <xdr:rowOff>183696</xdr:rowOff>
    </xdr:to>
    <xdr:pic>
      <xdr:nvPicPr>
        <xdr:cNvPr id="10" name="Picture 9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756898" y="12037"/>
          <a:ext cx="1590181" cy="6002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1174750</xdr:colOff>
      <xdr:row>48</xdr:row>
      <xdr:rowOff>158750</xdr:rowOff>
    </xdr:from>
    <xdr:to>
      <xdr:col>11</xdr:col>
      <xdr:colOff>53975</xdr:colOff>
      <xdr:row>48</xdr:row>
      <xdr:rowOff>166688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9374188" y="8739188"/>
          <a:ext cx="546100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178857</xdr:colOff>
      <xdr:row>0</xdr:row>
      <xdr:rowOff>0</xdr:rowOff>
    </xdr:from>
    <xdr:to>
      <xdr:col>2</xdr:col>
      <xdr:colOff>454024</xdr:colOff>
      <xdr:row>4</xdr:row>
      <xdr:rowOff>103717</xdr:rowOff>
    </xdr:to>
    <xdr:pic>
      <xdr:nvPicPr>
        <xdr:cNvPr id="4" name="Picture 3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178857" y="0"/>
          <a:ext cx="2427817" cy="932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357716</xdr:colOff>
      <xdr:row>0</xdr:row>
      <xdr:rowOff>47625</xdr:rowOff>
    </xdr:from>
    <xdr:to>
      <xdr:col>14</xdr:col>
      <xdr:colOff>1262593</xdr:colOff>
      <xdr:row>4</xdr:row>
      <xdr:rowOff>6349</xdr:rowOff>
    </xdr:to>
    <xdr:pic>
      <xdr:nvPicPr>
        <xdr:cNvPr id="5" name="Picture 4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616" y="47625"/>
          <a:ext cx="2124077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opLeftCell="A43" zoomScale="90" zoomScaleNormal="90" workbookViewId="0">
      <selection activeCell="F55" sqref="F55"/>
    </sheetView>
  </sheetViews>
  <sheetFormatPr defaultColWidth="9.109375" defaultRowHeight="14.4" x14ac:dyDescent="0.3"/>
  <cols>
    <col min="1" max="1" width="27.44140625" customWidth="1"/>
    <col min="2" max="2" width="11.44140625" customWidth="1"/>
    <col min="3" max="3" width="12.33203125" customWidth="1"/>
    <col min="4" max="4" width="11.6640625" customWidth="1"/>
    <col min="5" max="5" width="12.33203125" customWidth="1"/>
    <col min="6" max="6" width="22" customWidth="1"/>
    <col min="7" max="7" width="1.21875" customWidth="1"/>
    <col min="8" max="8" width="11.5546875" customWidth="1"/>
    <col min="9" max="9" width="12.44140625" customWidth="1"/>
    <col min="10" max="10" width="22.109375" customWidth="1"/>
    <col min="11" max="11" width="2.88671875" customWidth="1"/>
    <col min="12" max="12" width="10.109375" customWidth="1"/>
    <col min="13" max="13" width="10.5546875" customWidth="1"/>
    <col min="14" max="14" width="10.6640625" style="68" customWidth="1"/>
  </cols>
  <sheetData>
    <row r="1" spans="1:18" ht="16.8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67"/>
    </row>
    <row r="2" spans="1:18" ht="16.5" customHeight="1" x14ac:dyDescent="0.3">
      <c r="A2" s="130" t="s">
        <v>59</v>
      </c>
      <c r="B2" s="130"/>
      <c r="C2" s="130"/>
      <c r="D2" s="130"/>
      <c r="E2" s="130"/>
      <c r="F2" s="130"/>
      <c r="G2" s="130"/>
      <c r="H2" s="130"/>
      <c r="I2" s="130"/>
      <c r="J2" s="130"/>
      <c r="K2" s="69"/>
    </row>
    <row r="3" spans="1:18" ht="17.399999999999999" thickBot="1" x14ac:dyDescent="0.3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67"/>
    </row>
    <row r="4" spans="1:18" ht="16.8" x14ac:dyDescent="0.3">
      <c r="A4" s="101"/>
      <c r="B4" s="70" t="s">
        <v>2</v>
      </c>
      <c r="C4" s="71"/>
      <c r="D4" s="70" t="s">
        <v>3</v>
      </c>
      <c r="E4" s="71"/>
      <c r="F4" s="72" t="s">
        <v>4</v>
      </c>
      <c r="G4" s="73"/>
      <c r="H4" s="70" t="s">
        <v>5</v>
      </c>
      <c r="I4" s="71"/>
      <c r="J4" s="72" t="s">
        <v>4</v>
      </c>
      <c r="K4" s="74"/>
    </row>
    <row r="5" spans="1:18" ht="17.399999999999999" thickBot="1" x14ac:dyDescent="0.35">
      <c r="A5" s="102" t="s">
        <v>6</v>
      </c>
      <c r="B5" s="75" t="s">
        <v>7</v>
      </c>
      <c r="C5" s="76" t="s">
        <v>8</v>
      </c>
      <c r="D5" s="75" t="s">
        <v>7</v>
      </c>
      <c r="E5" s="76" t="s">
        <v>8</v>
      </c>
      <c r="F5" s="77" t="s">
        <v>9</v>
      </c>
      <c r="G5" s="73"/>
      <c r="H5" s="78" t="s">
        <v>7</v>
      </c>
      <c r="I5" s="76" t="s">
        <v>8</v>
      </c>
      <c r="J5" s="77" t="s">
        <v>9</v>
      </c>
      <c r="K5" s="74"/>
      <c r="L5" s="68" t="s">
        <v>50</v>
      </c>
      <c r="M5" s="68" t="s">
        <v>51</v>
      </c>
      <c r="N5" s="68" t="s">
        <v>5</v>
      </c>
      <c r="P5" s="68" t="s">
        <v>50</v>
      </c>
      <c r="Q5" s="68" t="s">
        <v>51</v>
      </c>
      <c r="R5" s="68" t="s">
        <v>5</v>
      </c>
    </row>
    <row r="6" spans="1:18" ht="16.5" customHeight="1" x14ac:dyDescent="0.3">
      <c r="A6" s="103" t="s">
        <v>10</v>
      </c>
      <c r="B6" s="79">
        <f t="shared" ref="B6:B7" si="0">C6/3.7854</f>
        <v>75.199450520420569</v>
      </c>
      <c r="C6" s="45">
        <v>284.66000000000003</v>
      </c>
      <c r="D6" s="79">
        <f t="shared" ref="D6:D7" si="1">E6/3.7854</f>
        <v>90.199186347545833</v>
      </c>
      <c r="E6" s="80">
        <v>341.44</v>
      </c>
      <c r="F6" s="81">
        <v>45882</v>
      </c>
      <c r="G6" s="82"/>
      <c r="H6" s="79">
        <f t="shared" ref="H6:H7" si="2">I6/3.7854</f>
        <v>79.700956305806514</v>
      </c>
      <c r="I6" s="80">
        <v>301.7</v>
      </c>
      <c r="J6" s="81">
        <v>45882</v>
      </c>
      <c r="K6" s="83"/>
      <c r="L6" s="84"/>
      <c r="M6" s="84"/>
      <c r="N6" s="85"/>
    </row>
    <row r="7" spans="1:18" ht="15.75" customHeight="1" x14ac:dyDescent="0.3">
      <c r="A7" s="104"/>
      <c r="B7" s="79">
        <f t="shared" si="0"/>
        <v>75.701378982406084</v>
      </c>
      <c r="C7" s="45">
        <v>286.56</v>
      </c>
      <c r="D7" s="79">
        <f t="shared" si="1"/>
        <v>90.701114809531347</v>
      </c>
      <c r="E7" s="80">
        <v>343.34</v>
      </c>
      <c r="F7" s="81">
        <v>45884</v>
      </c>
      <c r="G7" s="82"/>
      <c r="H7" s="79">
        <f t="shared" si="2"/>
        <v>79.700956305806514</v>
      </c>
      <c r="I7" s="80">
        <v>301.7</v>
      </c>
      <c r="J7" s="81">
        <v>45884</v>
      </c>
      <c r="K7" s="83"/>
      <c r="N7" s="85"/>
    </row>
    <row r="8" spans="1:18" ht="16.2" thickBot="1" x14ac:dyDescent="0.35">
      <c r="A8" s="105"/>
      <c r="B8" s="86">
        <f t="shared" ref="B8:B13" si="3">C8/3.7854</f>
        <v>74.700163787182319</v>
      </c>
      <c r="C8" s="11">
        <v>282.77</v>
      </c>
      <c r="D8" s="86">
        <f t="shared" ref="D8:D10" si="4">E8/3.7854</f>
        <v>89.699899614307597</v>
      </c>
      <c r="E8" s="87">
        <v>339.55</v>
      </c>
      <c r="F8" s="88">
        <v>45885</v>
      </c>
      <c r="G8" s="82"/>
      <c r="H8" s="86">
        <f t="shared" ref="H8:H10" si="5">I8/3.7854</f>
        <v>79.700956305806514</v>
      </c>
      <c r="I8" s="87">
        <v>301.7</v>
      </c>
      <c r="J8" s="88">
        <v>45885</v>
      </c>
      <c r="K8" s="89"/>
      <c r="L8" s="85">
        <f>C8-C7</f>
        <v>-3.7900000000000205</v>
      </c>
      <c r="M8" s="85">
        <f>E8-E7</f>
        <v>-3.7899999999999636</v>
      </c>
      <c r="N8" s="85"/>
      <c r="P8" s="84">
        <f>C8</f>
        <v>282.77</v>
      </c>
      <c r="Q8" s="84">
        <f>E8</f>
        <v>339.55</v>
      </c>
      <c r="R8" s="84">
        <f>I8</f>
        <v>301.7</v>
      </c>
    </row>
    <row r="9" spans="1:18" ht="15.6" x14ac:dyDescent="0.3">
      <c r="A9" s="103" t="s">
        <v>53</v>
      </c>
      <c r="B9" s="79">
        <f t="shared" si="3"/>
        <v>72.201088392243889</v>
      </c>
      <c r="C9" s="45">
        <v>273.31</v>
      </c>
      <c r="D9" s="79">
        <f t="shared" ref="D9:D10" si="6">E9/3.7854</f>
        <v>86.199609024145403</v>
      </c>
      <c r="E9" s="80">
        <v>326.3</v>
      </c>
      <c r="F9" s="81">
        <v>45882</v>
      </c>
      <c r="G9" s="82"/>
      <c r="H9" s="79">
        <f t="shared" ref="H9:H10" si="7">I9/3.7854</f>
        <v>76.699952448882541</v>
      </c>
      <c r="I9" s="80">
        <v>290.33999999999997</v>
      </c>
      <c r="J9" s="81">
        <v>45882</v>
      </c>
      <c r="K9" s="83"/>
      <c r="L9" s="85"/>
      <c r="M9" s="85"/>
      <c r="N9" s="85"/>
    </row>
    <row r="10" spans="1:18" ht="15.6" x14ac:dyDescent="0.3">
      <c r="A10" s="103"/>
      <c r="B10" s="79">
        <f t="shared" ref="B10" si="8">C10/3.7854</f>
        <v>72.700375125482111</v>
      </c>
      <c r="C10" s="45">
        <v>275.2</v>
      </c>
      <c r="D10" s="79">
        <f t="shared" si="6"/>
        <v>86.701537486130917</v>
      </c>
      <c r="E10" s="80">
        <v>328.2</v>
      </c>
      <c r="F10" s="81">
        <v>45884</v>
      </c>
      <c r="G10" s="82"/>
      <c r="H10" s="79">
        <f t="shared" si="7"/>
        <v>76.699952448882541</v>
      </c>
      <c r="I10" s="80">
        <v>290.33999999999997</v>
      </c>
      <c r="J10" s="81">
        <v>45884</v>
      </c>
      <c r="K10" s="83"/>
      <c r="L10" s="85"/>
      <c r="M10" s="85"/>
      <c r="N10" s="85"/>
    </row>
    <row r="11" spans="1:18" ht="16.2" thickBot="1" x14ac:dyDescent="0.35">
      <c r="A11" s="103"/>
      <c r="B11" s="86">
        <f t="shared" si="3"/>
        <v>71.699159930258361</v>
      </c>
      <c r="C11" s="11">
        <v>271.41000000000003</v>
      </c>
      <c r="D11" s="86">
        <f t="shared" ref="D11" si="9">E11/3.7854</f>
        <v>85.700322290907181</v>
      </c>
      <c r="E11" s="87">
        <v>324.41000000000003</v>
      </c>
      <c r="F11" s="88">
        <v>45885</v>
      </c>
      <c r="G11" s="82"/>
      <c r="H11" s="86">
        <f t="shared" ref="H11" si="10">I11/3.7854</f>
        <v>76.699952448882541</v>
      </c>
      <c r="I11" s="87">
        <v>290.33999999999997</v>
      </c>
      <c r="J11" s="88">
        <v>45885</v>
      </c>
      <c r="K11" s="83"/>
      <c r="L11" s="85">
        <f>C11-C10</f>
        <v>-3.7899999999999636</v>
      </c>
      <c r="M11" s="85">
        <f>E11-E10</f>
        <v>-3.7899999999999636</v>
      </c>
      <c r="N11" s="85"/>
      <c r="P11" s="84">
        <f>C11</f>
        <v>271.41000000000003</v>
      </c>
      <c r="Q11" s="84">
        <f>E11</f>
        <v>324.41000000000003</v>
      </c>
      <c r="R11" s="84">
        <f>I11</f>
        <v>290.33999999999997</v>
      </c>
    </row>
    <row r="12" spans="1:18" ht="15.6" x14ac:dyDescent="0.3">
      <c r="A12" s="106" t="s">
        <v>11</v>
      </c>
      <c r="B12" s="79">
        <f t="shared" ref="B12:B13" si="11">C12/3.7854</f>
        <v>74.446557827442277</v>
      </c>
      <c r="C12" s="80">
        <v>281.81</v>
      </c>
      <c r="D12" s="90">
        <f>E12/3.7854</f>
        <v>89.44629365456754</v>
      </c>
      <c r="E12" s="80">
        <v>338.59</v>
      </c>
      <c r="F12" s="81">
        <v>45882</v>
      </c>
      <c r="G12" s="83"/>
      <c r="H12" s="90">
        <f>I12/3.7854</f>
        <v>79.220161673799325</v>
      </c>
      <c r="I12" s="80">
        <v>299.88</v>
      </c>
      <c r="J12" s="81">
        <v>45882</v>
      </c>
      <c r="K12" s="83"/>
      <c r="N12"/>
    </row>
    <row r="13" spans="1:18" ht="15.6" x14ac:dyDescent="0.3">
      <c r="A13" s="103" t="s">
        <v>46</v>
      </c>
      <c r="B13" s="79">
        <f t="shared" si="11"/>
        <v>74.948486289427791</v>
      </c>
      <c r="C13" s="80">
        <v>283.70999999999998</v>
      </c>
      <c r="D13" s="90">
        <f>E13/3.7854</f>
        <v>89.948222116553069</v>
      </c>
      <c r="E13" s="80">
        <v>340.49</v>
      </c>
      <c r="F13" s="81">
        <v>45884</v>
      </c>
      <c r="G13" s="83"/>
      <c r="H13" s="90">
        <f>I13/3.7854</f>
        <v>79.220161673799325</v>
      </c>
      <c r="I13" s="80">
        <v>299.88</v>
      </c>
      <c r="J13" s="81">
        <v>45884</v>
      </c>
      <c r="K13" s="85"/>
      <c r="N13"/>
    </row>
    <row r="14" spans="1:18" ht="16.2" thickBot="1" x14ac:dyDescent="0.35">
      <c r="A14" s="105"/>
      <c r="B14" s="91">
        <f t="shared" ref="B14" si="12">C14/3.7854</f>
        <v>74.446557827442277</v>
      </c>
      <c r="C14" s="92">
        <v>281.81</v>
      </c>
      <c r="D14" s="93">
        <f>E14/3.7854</f>
        <v>89.44629365456754</v>
      </c>
      <c r="E14" s="92">
        <v>338.59</v>
      </c>
      <c r="F14" s="88">
        <v>45885</v>
      </c>
      <c r="G14" s="83"/>
      <c r="H14" s="93">
        <f>I14/3.7854</f>
        <v>79.220161673799325</v>
      </c>
      <c r="I14" s="92">
        <v>299.88</v>
      </c>
      <c r="J14" s="88">
        <v>45885</v>
      </c>
      <c r="K14" s="83"/>
      <c r="L14" s="85">
        <f>C14-C13</f>
        <v>-1.8999999999999773</v>
      </c>
      <c r="M14" s="85">
        <f>E14-E13</f>
        <v>-1.9000000000000341</v>
      </c>
      <c r="N14" s="85"/>
      <c r="P14" s="84">
        <f>C14</f>
        <v>281.81</v>
      </c>
      <c r="Q14" s="84">
        <f>E14</f>
        <v>338.59</v>
      </c>
      <c r="R14" s="84">
        <f>I14</f>
        <v>299.88</v>
      </c>
    </row>
    <row r="15" spans="1:18" ht="15.6" x14ac:dyDescent="0.3">
      <c r="A15" s="107" t="s">
        <v>47</v>
      </c>
      <c r="B15" s="79">
        <f>C15/3.7854</f>
        <v>73.698948591958583</v>
      </c>
      <c r="C15" s="80">
        <v>278.98</v>
      </c>
      <c r="D15" s="90">
        <f t="shared" ref="D15:D16" si="13">E15/3.7854</f>
        <v>88.698684419083847</v>
      </c>
      <c r="E15" s="80">
        <v>335.76</v>
      </c>
      <c r="F15" s="81">
        <v>45883</v>
      </c>
      <c r="G15" s="83"/>
      <c r="H15" s="90">
        <f t="shared" ref="H15:H16" si="14">I15/3.7854</f>
        <v>78.702382839330056</v>
      </c>
      <c r="I15" s="80">
        <v>297.92</v>
      </c>
      <c r="J15" s="81">
        <v>45883</v>
      </c>
      <c r="K15" s="89"/>
      <c r="N15"/>
    </row>
    <row r="16" spans="1:18" ht="15.6" x14ac:dyDescent="0.3">
      <c r="A16" s="27"/>
      <c r="B16" s="79">
        <f>C16/3.7854</f>
        <v>74.697522058435041</v>
      </c>
      <c r="C16" s="80">
        <v>282.76</v>
      </c>
      <c r="D16" s="90">
        <f t="shared" si="13"/>
        <v>89.697257885560319</v>
      </c>
      <c r="E16" s="80">
        <v>339.54</v>
      </c>
      <c r="F16" s="81">
        <v>45884</v>
      </c>
      <c r="G16" s="83"/>
      <c r="H16" s="90">
        <f t="shared" si="14"/>
        <v>78.702382839330056</v>
      </c>
      <c r="I16" s="80">
        <v>297.92</v>
      </c>
      <c r="J16" s="81">
        <v>45884</v>
      </c>
      <c r="K16" s="83"/>
      <c r="N16"/>
    </row>
    <row r="17" spans="1:18" ht="16.2" thickBot="1" x14ac:dyDescent="0.35">
      <c r="A17" s="111" t="s">
        <v>12</v>
      </c>
      <c r="B17" s="91">
        <f>C17/3.7854</f>
        <v>73.698948591958583</v>
      </c>
      <c r="C17" s="92">
        <v>278.98</v>
      </c>
      <c r="D17" s="93">
        <f t="shared" ref="D17:D19" si="15">E17/3.7854</f>
        <v>88.698684419083847</v>
      </c>
      <c r="E17" s="92">
        <v>335.76</v>
      </c>
      <c r="F17" s="88">
        <v>45885</v>
      </c>
      <c r="G17" s="83"/>
      <c r="H17" s="93">
        <f t="shared" ref="H17:H19" si="16">I17/3.7854</f>
        <v>78.702382839330056</v>
      </c>
      <c r="I17" s="92">
        <v>297.92</v>
      </c>
      <c r="J17" s="88">
        <v>45885</v>
      </c>
      <c r="K17" s="83"/>
      <c r="L17" s="85">
        <f>C17-C16</f>
        <v>-3.7799999999999727</v>
      </c>
      <c r="M17" s="85">
        <f>E17-E16</f>
        <v>-3.7800000000000296</v>
      </c>
      <c r="N17" s="85"/>
      <c r="P17" s="84">
        <f>C17</f>
        <v>278.98</v>
      </c>
      <c r="Q17" s="84">
        <f>E17</f>
        <v>335.76</v>
      </c>
      <c r="R17" s="84">
        <f>I17</f>
        <v>297.92</v>
      </c>
    </row>
    <row r="18" spans="1:18" ht="15.6" x14ac:dyDescent="0.3">
      <c r="A18" s="106" t="s">
        <v>45</v>
      </c>
      <c r="B18" s="79">
        <f t="shared" ref="B18:B19" si="17">C18/3.7854</f>
        <v>74.348813863792458</v>
      </c>
      <c r="C18" s="45">
        <v>281.44</v>
      </c>
      <c r="D18" s="79">
        <f t="shared" ref="D18:D19" si="18">E18/3.7854</f>
        <v>89.348549690917736</v>
      </c>
      <c r="E18" s="80">
        <v>338.22</v>
      </c>
      <c r="F18" s="81">
        <v>45883</v>
      </c>
      <c r="G18" s="82"/>
      <c r="H18" s="79">
        <f t="shared" ref="H18:H19" si="19">I18/3.7854</f>
        <v>79.098642151423888</v>
      </c>
      <c r="I18" s="80">
        <v>299.42</v>
      </c>
      <c r="J18" s="81">
        <v>45883</v>
      </c>
      <c r="K18" s="83"/>
    </row>
    <row r="19" spans="1:18" ht="15.6" x14ac:dyDescent="0.3">
      <c r="A19" s="27"/>
      <c r="B19" s="79">
        <f t="shared" si="17"/>
        <v>75.350029059016222</v>
      </c>
      <c r="C19" s="45">
        <v>285.23</v>
      </c>
      <c r="D19" s="79">
        <f t="shared" si="18"/>
        <v>90.349764886141486</v>
      </c>
      <c r="E19" s="80">
        <v>342.01</v>
      </c>
      <c r="F19" s="81">
        <v>45884</v>
      </c>
      <c r="G19" s="82"/>
      <c r="H19" s="79">
        <f t="shared" si="19"/>
        <v>79.098642151423888</v>
      </c>
      <c r="I19" s="80">
        <v>299.42</v>
      </c>
      <c r="J19" s="81">
        <v>45884</v>
      </c>
      <c r="K19" s="83"/>
      <c r="N19"/>
    </row>
    <row r="20" spans="1:18" ht="16.2" thickBot="1" x14ac:dyDescent="0.35">
      <c r="A20" s="127"/>
      <c r="B20" s="86">
        <f t="shared" ref="B20" si="20">C20/3.7854</f>
        <v>74.348813863792458</v>
      </c>
      <c r="C20" s="11">
        <v>281.44</v>
      </c>
      <c r="D20" s="86">
        <f t="shared" ref="D20:D25" si="21">E20/3.7854</f>
        <v>89.348549690917736</v>
      </c>
      <c r="E20" s="87">
        <v>338.22</v>
      </c>
      <c r="F20" s="88">
        <v>45885</v>
      </c>
      <c r="G20" s="82"/>
      <c r="H20" s="86">
        <f t="shared" ref="H20:H23" si="22">I20/3.7854</f>
        <v>79.098642151423888</v>
      </c>
      <c r="I20" s="87">
        <v>299.42</v>
      </c>
      <c r="J20" s="88">
        <v>45885</v>
      </c>
      <c r="K20" s="83"/>
      <c r="L20" s="85">
        <f>C20-C19</f>
        <v>-3.7900000000000205</v>
      </c>
      <c r="M20" s="85">
        <f>E20-E19</f>
        <v>-3.7899999999999636</v>
      </c>
      <c r="N20" s="85"/>
      <c r="P20" s="84">
        <f>C20</f>
        <v>281.44</v>
      </c>
      <c r="Q20" s="84">
        <f>E20</f>
        <v>338.22</v>
      </c>
      <c r="R20" s="84">
        <f>I20</f>
        <v>299.42</v>
      </c>
    </row>
    <row r="21" spans="1:18" ht="15.6" x14ac:dyDescent="0.3">
      <c r="A21" s="106" t="s">
        <v>13</v>
      </c>
      <c r="B21" s="79">
        <f>C21/3.7854</f>
        <v>71.300258889417222</v>
      </c>
      <c r="C21" s="80">
        <v>269.89999999999998</v>
      </c>
      <c r="D21" s="90">
        <f t="shared" si="21"/>
        <v>83.452211126961473</v>
      </c>
      <c r="E21" s="80">
        <v>315.89999999999998</v>
      </c>
      <c r="F21" s="94">
        <v>45882</v>
      </c>
      <c r="G21" s="95"/>
      <c r="H21" s="90">
        <f t="shared" si="22"/>
        <v>75.527024885084785</v>
      </c>
      <c r="I21" s="80">
        <v>285.89999999999998</v>
      </c>
      <c r="J21" s="81">
        <v>45882</v>
      </c>
      <c r="K21" s="89"/>
      <c r="N21"/>
    </row>
    <row r="22" spans="1:18" ht="15.6" x14ac:dyDescent="0.3">
      <c r="A22" s="27"/>
      <c r="B22" s="79">
        <f>C22/3.7854</f>
        <v>72.092777513604901</v>
      </c>
      <c r="C22" s="80">
        <v>272.89999999999998</v>
      </c>
      <c r="D22" s="90">
        <f t="shared" ref="D22" si="23">E22/3.7854</f>
        <v>84.244729751149137</v>
      </c>
      <c r="E22" s="80">
        <v>318.89999999999998</v>
      </c>
      <c r="F22" s="94">
        <v>45884</v>
      </c>
      <c r="G22" s="95"/>
      <c r="H22" s="90">
        <f t="shared" ref="H22" si="24">I22/3.7854</f>
        <v>75.527024885084785</v>
      </c>
      <c r="I22" s="80">
        <v>285.89999999999998</v>
      </c>
      <c r="J22" s="81">
        <v>45884</v>
      </c>
      <c r="K22" s="83"/>
    </row>
    <row r="23" spans="1:18" ht="15.75" customHeight="1" thickBot="1" x14ac:dyDescent="0.35">
      <c r="A23" s="116" t="s">
        <v>35</v>
      </c>
      <c r="B23" s="91">
        <f>C23/3.7854</f>
        <v>71.300258889417222</v>
      </c>
      <c r="C23" s="92">
        <v>269.89999999999998</v>
      </c>
      <c r="D23" s="93">
        <f t="shared" si="21"/>
        <v>83.452211126961473</v>
      </c>
      <c r="E23" s="92">
        <v>315.89999999999998</v>
      </c>
      <c r="F23" s="118">
        <v>45885</v>
      </c>
      <c r="G23" s="95"/>
      <c r="H23" s="93">
        <f t="shared" si="22"/>
        <v>75.262852010355573</v>
      </c>
      <c r="I23" s="92">
        <v>284.89999999999998</v>
      </c>
      <c r="J23" s="88">
        <v>45885</v>
      </c>
      <c r="K23" s="83"/>
      <c r="L23" s="85">
        <f>C23-C22</f>
        <v>-3</v>
      </c>
      <c r="M23" s="85">
        <f>E23-E22</f>
        <v>-3</v>
      </c>
      <c r="N23" s="85">
        <f>I23-I22</f>
        <v>-1</v>
      </c>
      <c r="P23" s="84">
        <f>C23</f>
        <v>269.89999999999998</v>
      </c>
      <c r="Q23" s="84">
        <f>E23</f>
        <v>315.89999999999998</v>
      </c>
      <c r="R23" s="84">
        <f>I23</f>
        <v>284.89999999999998</v>
      </c>
    </row>
    <row r="24" spans="1:18" ht="15.6" x14ac:dyDescent="0.3">
      <c r="A24" s="106" t="s">
        <v>14</v>
      </c>
      <c r="B24" s="79">
        <f t="shared" ref="B24:B25" si="25">C24/3.7854</f>
        <v>70.666243990067102</v>
      </c>
      <c r="C24" s="80">
        <v>267.5</v>
      </c>
      <c r="D24" s="90">
        <f t="shared" si="21"/>
        <v>83.874887726528243</v>
      </c>
      <c r="E24" s="80">
        <v>317.5</v>
      </c>
      <c r="F24" s="81">
        <v>45883</v>
      </c>
      <c r="G24" s="96">
        <v>388.9</v>
      </c>
      <c r="H24" s="90">
        <f>I24/3.7854</f>
        <v>73.572145612088548</v>
      </c>
      <c r="I24" s="80">
        <v>278.5</v>
      </c>
      <c r="J24" s="81">
        <v>45883</v>
      </c>
      <c r="K24" s="89"/>
      <c r="N24"/>
    </row>
    <row r="25" spans="1:18" ht="15.6" x14ac:dyDescent="0.3">
      <c r="A25" s="109" t="s">
        <v>15</v>
      </c>
      <c r="B25" s="79">
        <f t="shared" si="25"/>
        <v>71.722935488983993</v>
      </c>
      <c r="C25" s="80">
        <v>271.5</v>
      </c>
      <c r="D25" s="90">
        <f t="shared" si="21"/>
        <v>84.931579225445134</v>
      </c>
      <c r="E25" s="80">
        <v>321.5</v>
      </c>
      <c r="F25" s="81">
        <v>45884</v>
      </c>
      <c r="G25" s="96">
        <v>388.9</v>
      </c>
      <c r="H25" s="90">
        <f>I25/3.7854</f>
        <v>73.307972737359322</v>
      </c>
      <c r="I25" s="80">
        <v>277.5</v>
      </c>
      <c r="J25" s="81">
        <v>45884</v>
      </c>
      <c r="K25" s="89"/>
      <c r="N25"/>
    </row>
    <row r="26" spans="1:18" ht="16.2" thickBot="1" x14ac:dyDescent="0.35">
      <c r="A26" s="110" t="s">
        <v>16</v>
      </c>
      <c r="B26" s="86">
        <f t="shared" ref="B26:B28" si="26">C26/3.7854</f>
        <v>70.666243990067102</v>
      </c>
      <c r="C26" s="87">
        <v>267.5</v>
      </c>
      <c r="D26" s="97">
        <f t="shared" ref="D26:D28" si="27">E26/3.7854</f>
        <v>83.874887726528243</v>
      </c>
      <c r="E26" s="87">
        <v>317.5</v>
      </c>
      <c r="F26" s="88">
        <v>45885</v>
      </c>
      <c r="G26" s="96">
        <v>388.9</v>
      </c>
      <c r="H26" s="97">
        <f>I26/3.7854</f>
        <v>73.043799862630109</v>
      </c>
      <c r="I26" s="87">
        <v>276.5</v>
      </c>
      <c r="J26" s="88">
        <v>45885</v>
      </c>
      <c r="K26" s="83"/>
      <c r="L26" s="85">
        <f>C26-C25</f>
        <v>-4</v>
      </c>
      <c r="M26" s="85">
        <f>E26-E25</f>
        <v>-4</v>
      </c>
      <c r="N26" s="85">
        <f>I26-I25</f>
        <v>-1</v>
      </c>
      <c r="P26" s="84">
        <f>C26</f>
        <v>267.5</v>
      </c>
      <c r="Q26" s="84">
        <f>E26</f>
        <v>317.5</v>
      </c>
      <c r="R26" s="84">
        <f>I26</f>
        <v>276.5</v>
      </c>
    </row>
    <row r="27" spans="1:18" ht="15.6" x14ac:dyDescent="0.3">
      <c r="A27" s="123" t="s">
        <v>55</v>
      </c>
      <c r="B27" s="90">
        <f t="shared" si="26"/>
        <v>75.619485391240019</v>
      </c>
      <c r="C27" s="80">
        <v>286.25</v>
      </c>
      <c r="D27" s="90">
        <f t="shared" si="27"/>
        <v>87.77143762878427</v>
      </c>
      <c r="E27" s="80">
        <v>332.25</v>
      </c>
      <c r="F27" s="81">
        <v>45882</v>
      </c>
      <c r="G27" s="83"/>
      <c r="H27" s="90">
        <f t="shared" ref="H27:H28" si="28">I27/3.7854</f>
        <v>79.58207851217837</v>
      </c>
      <c r="I27" s="80">
        <v>301.25</v>
      </c>
      <c r="J27" s="81">
        <v>45882</v>
      </c>
      <c r="K27" s="83"/>
      <c r="N27"/>
    </row>
    <row r="28" spans="1:18" ht="15.6" x14ac:dyDescent="0.3">
      <c r="A28" s="119" t="s">
        <v>38</v>
      </c>
      <c r="B28" s="90">
        <f t="shared" si="26"/>
        <v>76.147831140698472</v>
      </c>
      <c r="C28" s="80">
        <v>288.25</v>
      </c>
      <c r="D28" s="90">
        <f t="shared" si="27"/>
        <v>88.299783378242722</v>
      </c>
      <c r="E28" s="80">
        <v>334.25</v>
      </c>
      <c r="F28" s="81">
        <v>45884</v>
      </c>
      <c r="G28" s="83"/>
      <c r="H28" s="90">
        <f t="shared" si="28"/>
        <v>79.317905637449144</v>
      </c>
      <c r="I28" s="80">
        <v>300.25</v>
      </c>
      <c r="J28" s="81">
        <v>45884</v>
      </c>
      <c r="K28" s="83"/>
      <c r="N28"/>
    </row>
    <row r="29" spans="1:18" ht="16.2" thickBot="1" x14ac:dyDescent="0.35">
      <c r="A29" s="120"/>
      <c r="B29" s="93">
        <f t="shared" ref="B29:B34" si="29">C29/3.7854</f>
        <v>75.091139641781581</v>
      </c>
      <c r="C29" s="92">
        <v>284.25</v>
      </c>
      <c r="D29" s="93">
        <f t="shared" ref="D29:D31" si="30">E29/3.7854</f>
        <v>87.243091879325831</v>
      </c>
      <c r="E29" s="92">
        <v>330.25</v>
      </c>
      <c r="F29" s="88">
        <v>45885</v>
      </c>
      <c r="G29" s="83"/>
      <c r="H29" s="93">
        <f t="shared" ref="H29:H34" si="31">I29/3.7854</f>
        <v>79.053732762719918</v>
      </c>
      <c r="I29" s="87">
        <v>299.25</v>
      </c>
      <c r="J29" s="88">
        <v>45885</v>
      </c>
      <c r="K29" s="83"/>
      <c r="L29" s="85">
        <f>C29-C28</f>
        <v>-4</v>
      </c>
      <c r="M29" s="85">
        <f>E29-E28</f>
        <v>-4</v>
      </c>
      <c r="N29" s="85">
        <f>I29-I28</f>
        <v>-1</v>
      </c>
      <c r="P29" s="84">
        <f>C29</f>
        <v>284.25</v>
      </c>
      <c r="Q29" s="84">
        <f>E29</f>
        <v>330.25</v>
      </c>
      <c r="R29" s="84">
        <f>I29</f>
        <v>299.25</v>
      </c>
    </row>
    <row r="30" spans="1:18" ht="15.6" x14ac:dyDescent="0.3">
      <c r="A30" s="123" t="s">
        <v>54</v>
      </c>
      <c r="B30" s="90">
        <f t="shared" si="29"/>
        <v>75.883658265969245</v>
      </c>
      <c r="C30" s="80">
        <v>287.25</v>
      </c>
      <c r="D30" s="90">
        <f t="shared" si="30"/>
        <v>91.734030749722621</v>
      </c>
      <c r="E30" s="80">
        <v>347.25</v>
      </c>
      <c r="F30" s="81">
        <v>45882</v>
      </c>
      <c r="G30" s="83"/>
      <c r="H30" s="90">
        <f t="shared" si="31"/>
        <v>79.58207851217837</v>
      </c>
      <c r="I30" s="80">
        <v>301.25</v>
      </c>
      <c r="J30" s="81">
        <v>45882</v>
      </c>
      <c r="K30" s="83"/>
      <c r="N30"/>
    </row>
    <row r="31" spans="1:18" ht="15.6" x14ac:dyDescent="0.3">
      <c r="A31" s="119" t="s">
        <v>38</v>
      </c>
      <c r="B31" s="90">
        <f t="shared" ref="B31" si="32">C31/3.7854</f>
        <v>76.412004015427698</v>
      </c>
      <c r="C31" s="80">
        <v>289.25</v>
      </c>
      <c r="D31" s="90">
        <f t="shared" si="30"/>
        <v>92.262376499181059</v>
      </c>
      <c r="E31" s="80">
        <v>349.25</v>
      </c>
      <c r="F31" s="81">
        <v>45884</v>
      </c>
      <c r="G31" s="83"/>
      <c r="H31" s="90">
        <f t="shared" ref="H31" si="33">I31/3.7854</f>
        <v>79.317905637449144</v>
      </c>
      <c r="I31" s="80">
        <v>300.25</v>
      </c>
      <c r="J31" s="81">
        <v>45884</v>
      </c>
      <c r="K31" s="83"/>
      <c r="N31"/>
    </row>
    <row r="32" spans="1:18" ht="16.2" thickBot="1" x14ac:dyDescent="0.35">
      <c r="A32" s="120"/>
      <c r="B32" s="93">
        <f t="shared" si="29"/>
        <v>75.355312516510807</v>
      </c>
      <c r="C32" s="92">
        <v>285.25</v>
      </c>
      <c r="D32" s="93">
        <f t="shared" ref="D32:D34" si="34">E32/3.7854</f>
        <v>91.205685000264168</v>
      </c>
      <c r="E32" s="92">
        <v>345.25</v>
      </c>
      <c r="F32" s="88">
        <v>45885</v>
      </c>
      <c r="G32" s="83"/>
      <c r="H32" s="93">
        <f t="shared" si="31"/>
        <v>79.053732762719918</v>
      </c>
      <c r="I32" s="87">
        <v>299.25</v>
      </c>
      <c r="J32" s="88">
        <v>45885</v>
      </c>
      <c r="K32" s="83"/>
      <c r="L32" s="85">
        <f>C32-C31</f>
        <v>-4</v>
      </c>
      <c r="M32" s="85">
        <f>E32-E31</f>
        <v>-4</v>
      </c>
      <c r="N32" s="85">
        <f>I32-I31</f>
        <v>-1</v>
      </c>
      <c r="P32" s="84">
        <f>C32</f>
        <v>285.25</v>
      </c>
      <c r="Q32" s="84">
        <f>E32</f>
        <v>345.25</v>
      </c>
      <c r="R32" s="84">
        <f>I32</f>
        <v>299.25</v>
      </c>
    </row>
    <row r="33" spans="1:18" ht="15.6" x14ac:dyDescent="0.3">
      <c r="A33" s="123"/>
      <c r="B33" s="90">
        <f t="shared" si="29"/>
        <v>70.700586463781889</v>
      </c>
      <c r="C33" s="80">
        <v>267.63</v>
      </c>
      <c r="D33" s="90">
        <f t="shared" ref="D33:D34" si="35">E33/3.7854</f>
        <v>82.852538701326139</v>
      </c>
      <c r="E33" s="80">
        <v>313.63</v>
      </c>
      <c r="F33" s="81">
        <v>45883</v>
      </c>
      <c r="G33" s="96"/>
      <c r="H33" s="90">
        <f t="shared" si="31"/>
        <v>74.700163787182319</v>
      </c>
      <c r="I33" s="80">
        <v>282.77</v>
      </c>
      <c r="J33" s="81">
        <v>45883</v>
      </c>
      <c r="K33" s="83"/>
      <c r="N33"/>
    </row>
    <row r="34" spans="1:18" ht="15.6" x14ac:dyDescent="0.3">
      <c r="A34" s="125" t="s">
        <v>17</v>
      </c>
      <c r="B34" s="90">
        <f t="shared" si="29"/>
        <v>71.699159930258361</v>
      </c>
      <c r="C34" s="80">
        <v>271.41000000000003</v>
      </c>
      <c r="D34" s="90">
        <f t="shared" si="35"/>
        <v>83.851112167802611</v>
      </c>
      <c r="E34" s="80">
        <v>317.41000000000003</v>
      </c>
      <c r="F34" s="81">
        <v>45884</v>
      </c>
      <c r="G34" s="96"/>
      <c r="H34" s="90">
        <f t="shared" si="31"/>
        <v>74.700163787182319</v>
      </c>
      <c r="I34" s="80">
        <v>282.77</v>
      </c>
      <c r="J34" s="81">
        <v>45884</v>
      </c>
      <c r="K34" s="83"/>
      <c r="N34"/>
    </row>
    <row r="35" spans="1:18" ht="16.2" thickBot="1" x14ac:dyDescent="0.35">
      <c r="A35" s="126"/>
      <c r="B35" s="97">
        <f t="shared" ref="B35:B37" si="36">C35/3.7854</f>
        <v>71.199873197020125</v>
      </c>
      <c r="C35" s="87">
        <v>269.52</v>
      </c>
      <c r="D35" s="97">
        <f t="shared" ref="D35:D40" si="37">E35/3.7854</f>
        <v>83.351825434564375</v>
      </c>
      <c r="E35" s="87">
        <v>315.52</v>
      </c>
      <c r="F35" s="88">
        <v>45885</v>
      </c>
      <c r="G35" s="96"/>
      <c r="H35" s="97">
        <f t="shared" ref="H35:H37" si="38">I35/3.7854</f>
        <v>74.700163787182319</v>
      </c>
      <c r="I35" s="87">
        <v>282.77</v>
      </c>
      <c r="J35" s="88">
        <v>45885</v>
      </c>
      <c r="K35" s="83"/>
      <c r="L35" s="85">
        <f>C35-C34</f>
        <v>-1.8900000000000432</v>
      </c>
      <c r="M35" s="85">
        <f>E35-E34</f>
        <v>-1.8900000000000432</v>
      </c>
      <c r="N35" s="85"/>
      <c r="P35" s="84">
        <f>C35</f>
        <v>269.52</v>
      </c>
      <c r="Q35" s="84">
        <f>E35</f>
        <v>315.52</v>
      </c>
      <c r="R35" s="84">
        <f>I35</f>
        <v>282.77</v>
      </c>
    </row>
    <row r="36" spans="1:18" ht="15.6" x14ac:dyDescent="0.3">
      <c r="A36" s="106"/>
      <c r="B36" s="79">
        <f t="shared" si="36"/>
        <v>72.885296137792565</v>
      </c>
      <c r="C36" s="80">
        <v>275.89999999999998</v>
      </c>
      <c r="D36" s="90">
        <f t="shared" si="37"/>
        <v>76.583716384001676</v>
      </c>
      <c r="E36" s="80">
        <v>289.89999999999998</v>
      </c>
      <c r="F36" s="81">
        <v>45882</v>
      </c>
      <c r="G36" s="96"/>
      <c r="H36" s="90">
        <f t="shared" si="38"/>
        <v>73.149469012521791</v>
      </c>
      <c r="I36" s="80">
        <v>276.89999999999998</v>
      </c>
      <c r="J36" s="81">
        <v>45882</v>
      </c>
      <c r="K36" s="89"/>
      <c r="N36"/>
    </row>
    <row r="37" spans="1:18" ht="15.6" x14ac:dyDescent="0.3">
      <c r="A37" s="104" t="s">
        <v>52</v>
      </c>
      <c r="B37" s="79">
        <f t="shared" si="36"/>
        <v>73.941987636709456</v>
      </c>
      <c r="C37" s="80">
        <v>279.89999999999998</v>
      </c>
      <c r="D37" s="90">
        <f t="shared" ref="D37" si="39">E37/3.7854</f>
        <v>77.640407882918581</v>
      </c>
      <c r="E37" s="80">
        <v>293.89999999999998</v>
      </c>
      <c r="F37" s="81">
        <v>45884</v>
      </c>
      <c r="G37" s="96"/>
      <c r="H37" s="90">
        <f t="shared" si="38"/>
        <v>72.621123263063339</v>
      </c>
      <c r="I37" s="80">
        <v>274.89999999999998</v>
      </c>
      <c r="J37" s="81">
        <v>45884</v>
      </c>
      <c r="K37" s="83"/>
      <c r="N37"/>
    </row>
    <row r="38" spans="1:18" ht="16.2" thickBot="1" x14ac:dyDescent="0.35">
      <c r="A38" s="111"/>
      <c r="B38" s="86">
        <f t="shared" ref="B38:B43" si="40">C38/3.7854</f>
        <v>73.149469012521791</v>
      </c>
      <c r="C38" s="87">
        <v>276.89999999999998</v>
      </c>
      <c r="D38" s="97">
        <f t="shared" si="37"/>
        <v>76.583716384001676</v>
      </c>
      <c r="E38" s="87">
        <v>289.89999999999998</v>
      </c>
      <c r="F38" s="88">
        <v>45885</v>
      </c>
      <c r="G38" s="96"/>
      <c r="H38" s="97">
        <f t="shared" ref="H38:H40" si="41">I38/3.7854</f>
        <v>72.621123263063339</v>
      </c>
      <c r="I38" s="87">
        <v>274.89999999999998</v>
      </c>
      <c r="J38" s="88">
        <v>45885</v>
      </c>
      <c r="K38" s="83"/>
      <c r="L38" s="85">
        <f>C38-C37</f>
        <v>-3</v>
      </c>
      <c r="M38" s="85">
        <f>E38-E37</f>
        <v>-4</v>
      </c>
      <c r="N38" s="85"/>
      <c r="P38" s="84">
        <f>C38</f>
        <v>276.89999999999998</v>
      </c>
      <c r="Q38" s="84">
        <f>E38</f>
        <v>289.89999999999998</v>
      </c>
      <c r="R38" s="84">
        <f>I38</f>
        <v>274.89999999999998</v>
      </c>
    </row>
    <row r="39" spans="1:18" ht="15.6" x14ac:dyDescent="0.3">
      <c r="A39" s="107" t="s">
        <v>47</v>
      </c>
      <c r="B39" s="79">
        <f t="shared" si="40"/>
        <v>74.697522058435041</v>
      </c>
      <c r="C39" s="45">
        <v>282.76</v>
      </c>
      <c r="D39" s="79">
        <f t="shared" ref="D39:D40" si="42">E39/3.7854</f>
        <v>89.697257885560319</v>
      </c>
      <c r="E39" s="80">
        <v>339.54</v>
      </c>
      <c r="F39" s="81">
        <v>45883</v>
      </c>
      <c r="G39" s="82">
        <v>286.56</v>
      </c>
      <c r="H39" s="79">
        <f t="shared" si="41"/>
        <v>79.700956305806514</v>
      </c>
      <c r="I39" s="80">
        <v>301.7</v>
      </c>
      <c r="J39" s="81">
        <v>45883</v>
      </c>
      <c r="K39" s="83"/>
      <c r="N39"/>
    </row>
    <row r="40" spans="1:18" ht="15.6" x14ac:dyDescent="0.3">
      <c r="A40" s="108" t="s">
        <v>18</v>
      </c>
      <c r="B40" s="79">
        <f t="shared" ref="B40" si="43">C40/3.7854</f>
        <v>75.696095524911499</v>
      </c>
      <c r="C40" s="45">
        <v>286.54000000000002</v>
      </c>
      <c r="D40" s="79">
        <f t="shared" si="42"/>
        <v>90.695831352036762</v>
      </c>
      <c r="E40" s="80">
        <v>343.32</v>
      </c>
      <c r="F40" s="81">
        <v>45884</v>
      </c>
      <c r="G40" s="82">
        <v>286.56</v>
      </c>
      <c r="H40" s="79">
        <f t="shared" si="41"/>
        <v>79.700956305806514</v>
      </c>
      <c r="I40" s="80">
        <v>301.7</v>
      </c>
      <c r="J40" s="81">
        <v>45884</v>
      </c>
      <c r="K40" s="83"/>
      <c r="L40" s="85"/>
      <c r="N40"/>
    </row>
    <row r="41" spans="1:18" ht="16.2" thickBot="1" x14ac:dyDescent="0.35">
      <c r="A41" s="112"/>
      <c r="B41" s="86">
        <f t="shared" si="40"/>
        <v>74.697522058435041</v>
      </c>
      <c r="C41" s="11">
        <v>282.76</v>
      </c>
      <c r="D41" s="86">
        <f t="shared" ref="D41:D43" si="44">E41/3.7854</f>
        <v>89.697257885560319</v>
      </c>
      <c r="E41" s="87">
        <v>339.54</v>
      </c>
      <c r="F41" s="88">
        <v>45885</v>
      </c>
      <c r="G41" s="82">
        <v>286.56</v>
      </c>
      <c r="H41" s="86">
        <f t="shared" ref="H41:H43" si="45">I41/3.7854</f>
        <v>79.700956305806514</v>
      </c>
      <c r="I41" s="87">
        <v>301.7</v>
      </c>
      <c r="J41" s="88">
        <v>45885</v>
      </c>
      <c r="K41" s="83"/>
      <c r="L41" s="85">
        <f>C41-C40</f>
        <v>-3.7800000000000296</v>
      </c>
      <c r="M41" s="85">
        <f>E41-E40</f>
        <v>-3.7799999999999727</v>
      </c>
      <c r="N41" s="85"/>
      <c r="P41" s="84">
        <f>C41</f>
        <v>282.76</v>
      </c>
      <c r="Q41" s="84">
        <f>E41</f>
        <v>339.54</v>
      </c>
      <c r="R41" s="84">
        <f>I41</f>
        <v>301.7</v>
      </c>
    </row>
    <row r="42" spans="1:18" ht="15.6" x14ac:dyDescent="0.3">
      <c r="A42" s="106" t="s">
        <v>13</v>
      </c>
      <c r="B42" s="79">
        <f t="shared" ref="B42:B43" si="46">C42/3.7854</f>
        <v>70.771913139958784</v>
      </c>
      <c r="C42" s="80">
        <v>267.89999999999998</v>
      </c>
      <c r="D42" s="90">
        <f t="shared" ref="D42:D43" si="47">E42/3.7854</f>
        <v>82.923865377503034</v>
      </c>
      <c r="E42" s="80">
        <v>313.89999999999998</v>
      </c>
      <c r="F42" s="94">
        <v>45882</v>
      </c>
      <c r="G42" s="98">
        <v>370.9</v>
      </c>
      <c r="H42" s="79">
        <f t="shared" ref="H42:H43" si="48">I42/3.7854</f>
        <v>74.998679135626347</v>
      </c>
      <c r="I42" s="80">
        <v>283.89999999999998</v>
      </c>
      <c r="J42" s="81">
        <v>45882</v>
      </c>
      <c r="K42" s="83"/>
      <c r="N42"/>
    </row>
    <row r="43" spans="1:18" ht="15.6" x14ac:dyDescent="0.3">
      <c r="A43" s="113" t="s">
        <v>19</v>
      </c>
      <c r="B43" s="79">
        <f t="shared" si="46"/>
        <v>71.564431764146448</v>
      </c>
      <c r="C43" s="80">
        <v>270.89999999999998</v>
      </c>
      <c r="D43" s="90">
        <f t="shared" si="47"/>
        <v>83.716384001690699</v>
      </c>
      <c r="E43" s="80">
        <v>316.89999999999998</v>
      </c>
      <c r="F43" s="94">
        <v>45884</v>
      </c>
      <c r="G43" s="98">
        <v>370.9</v>
      </c>
      <c r="H43" s="79">
        <f t="shared" si="48"/>
        <v>74.998679135626347</v>
      </c>
      <c r="I43" s="80">
        <v>283.89999999999998</v>
      </c>
      <c r="J43" s="81">
        <v>45884</v>
      </c>
      <c r="K43" s="83"/>
      <c r="N43"/>
    </row>
    <row r="44" spans="1:18" ht="16.2" thickBot="1" x14ac:dyDescent="0.35">
      <c r="A44" s="114"/>
      <c r="B44" s="91">
        <f t="shared" ref="B44:B46" si="49">C44/3.7854</f>
        <v>70.771913139958784</v>
      </c>
      <c r="C44" s="92">
        <v>267.89999999999998</v>
      </c>
      <c r="D44" s="97">
        <f t="shared" ref="D44:D46" si="50">E44/3.7854</f>
        <v>82.923865377503034</v>
      </c>
      <c r="E44" s="92">
        <v>313.89999999999998</v>
      </c>
      <c r="F44" s="118">
        <v>45885</v>
      </c>
      <c r="G44" s="98">
        <v>370.9</v>
      </c>
      <c r="H44" s="91">
        <f t="shared" ref="H44:H46" si="51">I44/3.7854</f>
        <v>74.73450626089712</v>
      </c>
      <c r="I44" s="92">
        <v>282.89999999999998</v>
      </c>
      <c r="J44" s="88">
        <v>45885</v>
      </c>
      <c r="K44" s="83"/>
      <c r="L44" s="85">
        <f>C44-C43</f>
        <v>-3</v>
      </c>
      <c r="M44" s="85">
        <f>E44-E43</f>
        <v>-3</v>
      </c>
      <c r="N44" s="85">
        <f>I44-I43</f>
        <v>-1</v>
      </c>
      <c r="P44" s="84">
        <f>C44</f>
        <v>267.89999999999998</v>
      </c>
      <c r="Q44" s="84">
        <f>E44</f>
        <v>313.89999999999998</v>
      </c>
      <c r="R44" s="84">
        <f>I44</f>
        <v>282.89999999999998</v>
      </c>
    </row>
    <row r="45" spans="1:18" ht="15.6" x14ac:dyDescent="0.3">
      <c r="A45" s="106" t="s">
        <v>13</v>
      </c>
      <c r="B45" s="79">
        <f t="shared" ref="B45:B46" si="52">C45/3.7854</f>
        <v>70.771913139958784</v>
      </c>
      <c r="C45" s="80">
        <v>267.89999999999998</v>
      </c>
      <c r="D45" s="90">
        <f t="shared" ref="D45:D46" si="53">E45/3.7854</f>
        <v>82.923865377503034</v>
      </c>
      <c r="E45" s="80">
        <v>313.89999999999998</v>
      </c>
      <c r="F45" s="94">
        <v>45882</v>
      </c>
      <c r="G45" s="98">
        <v>370.9</v>
      </c>
      <c r="H45" s="79">
        <f t="shared" ref="H45:H46" si="54">I45/3.7854</f>
        <v>74.998679135626347</v>
      </c>
      <c r="I45" s="80">
        <v>283.89999999999998</v>
      </c>
      <c r="J45" s="81">
        <v>45882</v>
      </c>
    </row>
    <row r="46" spans="1:18" ht="15.6" x14ac:dyDescent="0.3">
      <c r="A46" s="115">
        <v>76</v>
      </c>
      <c r="B46" s="79">
        <f t="shared" si="52"/>
        <v>71.564431764146448</v>
      </c>
      <c r="C46" s="80">
        <v>270.89999999999998</v>
      </c>
      <c r="D46" s="90">
        <f t="shared" si="53"/>
        <v>83.716384001690699</v>
      </c>
      <c r="E46" s="80">
        <v>316.89999999999998</v>
      </c>
      <c r="F46" s="94">
        <v>45884</v>
      </c>
      <c r="G46" s="98">
        <v>370.9</v>
      </c>
      <c r="H46" s="79">
        <f t="shared" si="54"/>
        <v>74.998679135626347</v>
      </c>
      <c r="I46" s="80">
        <v>283.89999999999998</v>
      </c>
      <c r="J46" s="81">
        <v>45884</v>
      </c>
      <c r="L46" s="85"/>
      <c r="M46" s="85"/>
    </row>
    <row r="47" spans="1:18" ht="16.2" thickBot="1" x14ac:dyDescent="0.35">
      <c r="A47" s="116"/>
      <c r="B47" s="91">
        <f t="shared" ref="B47" si="55">C47/3.7854</f>
        <v>70.771913139958784</v>
      </c>
      <c r="C47" s="92">
        <v>267.89999999999998</v>
      </c>
      <c r="D47" s="97">
        <f t="shared" ref="D47" si="56">E47/3.7854</f>
        <v>82.923865377503034</v>
      </c>
      <c r="E47" s="92">
        <v>313.89999999999998</v>
      </c>
      <c r="F47" s="118">
        <v>45885</v>
      </c>
      <c r="G47" s="98">
        <v>370.9</v>
      </c>
      <c r="H47" s="91">
        <f t="shared" ref="H47" si="57">I47/3.7854</f>
        <v>74.73450626089712</v>
      </c>
      <c r="I47" s="92">
        <v>282.89999999999998</v>
      </c>
      <c r="J47" s="88">
        <v>45885</v>
      </c>
      <c r="L47" s="85">
        <f>C47-C46</f>
        <v>-3</v>
      </c>
      <c r="M47" s="85">
        <f>E47-E46</f>
        <v>-3</v>
      </c>
      <c r="N47" s="85">
        <f>I47-I46</f>
        <v>-1</v>
      </c>
      <c r="P47" s="84">
        <f>C47</f>
        <v>267.89999999999998</v>
      </c>
      <c r="Q47" s="84">
        <f>E47</f>
        <v>313.89999999999998</v>
      </c>
      <c r="R47" s="84">
        <f>I47</f>
        <v>282.89999999999998</v>
      </c>
    </row>
    <row r="48" spans="1:18" ht="20.399999999999999" customHeight="1" x14ac:dyDescent="0.45">
      <c r="A48" t="s">
        <v>20</v>
      </c>
      <c r="B48" s="128"/>
      <c r="C48" s="99"/>
      <c r="E48" s="99"/>
      <c r="H48" s="99"/>
      <c r="I48" s="99"/>
      <c r="J48" s="100" t="s">
        <v>58</v>
      </c>
      <c r="K48" s="83"/>
      <c r="L48" s="117">
        <f>AVERAGE(L8:L47)</f>
        <v>-3.337142857142859</v>
      </c>
      <c r="M48" s="117">
        <f>AVERAGE(M8:M47)</f>
        <v>-3.4085714285714266</v>
      </c>
      <c r="N48" s="117">
        <f>AVERAGE(N8:N47)</f>
        <v>-1</v>
      </c>
      <c r="P48" s="124">
        <f>AVERAGE(P8:P47)</f>
        <v>276.30642857142857</v>
      </c>
      <c r="Q48" s="124">
        <f>AVERAGE(Q8:Q47)</f>
        <v>325.58499999999998</v>
      </c>
      <c r="R48" s="124">
        <f>AVERAGE(R8:R47)</f>
        <v>291.02357142857142</v>
      </c>
    </row>
    <row r="49" spans="1:17" ht="18.899999999999999" customHeight="1" x14ac:dyDescent="0.3">
      <c r="A49" t="s">
        <v>21</v>
      </c>
      <c r="J49" t="s">
        <v>57</v>
      </c>
      <c r="L49" s="122">
        <f>L48/3.7854</f>
        <v>-0.88158262195352111</v>
      </c>
      <c r="M49" s="122">
        <f>M48/3.7854</f>
        <v>-0.90045211300560746</v>
      </c>
      <c r="N49" s="122">
        <f>N48/3.7854</f>
        <v>-0.2641728747292228</v>
      </c>
      <c r="Q49" t="s">
        <v>56</v>
      </c>
    </row>
  </sheetData>
  <mergeCells count="3">
    <mergeCell ref="A1:J1"/>
    <mergeCell ref="A2:J2"/>
    <mergeCell ref="A3:J3"/>
  </mergeCells>
  <pageMargins left="0" right="0" top="0.25" bottom="0.25" header="0.3" footer="0.3"/>
  <pageSetup scale="70" orientation="landscape" r:id="rId1"/>
  <ignoredErrors>
    <ignoredError sqref="N4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2"/>
  <sheetViews>
    <sheetView tabSelected="1" topLeftCell="C22" zoomScale="90" zoomScaleNormal="90" workbookViewId="0">
      <selection activeCell="E48" sqref="E48"/>
    </sheetView>
  </sheetViews>
  <sheetFormatPr defaultColWidth="9.109375" defaultRowHeight="14.4" x14ac:dyDescent="0.3"/>
  <cols>
    <col min="1" max="1" width="21.6640625" customWidth="1"/>
    <col min="2" max="2" width="10.5546875" customWidth="1"/>
    <col min="3" max="3" width="9.44140625" customWidth="1"/>
    <col min="4" max="4" width="11" customWidth="1"/>
    <col min="5" max="5" width="12.109375" customWidth="1"/>
    <col min="6" max="6" width="10.109375" customWidth="1"/>
    <col min="7" max="7" width="10" customWidth="1"/>
    <col min="8" max="8" width="11.6640625" customWidth="1"/>
    <col min="9" max="9" width="12.44140625" customWidth="1"/>
    <col min="10" max="10" width="22" customWidth="1"/>
    <col min="11" max="11" width="2.109375" customWidth="1"/>
    <col min="12" max="12" width="8.6640625" customWidth="1"/>
    <col min="13" max="13" width="7.88671875" customWidth="1"/>
    <col min="14" max="14" width="10.44140625" customWidth="1"/>
    <col min="15" max="15" width="20.44140625" customWidth="1"/>
  </cols>
  <sheetData>
    <row r="1" spans="1:15" ht="15.6" x14ac:dyDescent="0.3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5" ht="16.8" x14ac:dyDescent="0.3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16.8" x14ac:dyDescent="0.3">
      <c r="A3" s="129" t="str">
        <f>Precio!A2</f>
        <v>16 de Agosto de 2025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5" ht="16.8" x14ac:dyDescent="0.3">
      <c r="A4" s="129" t="s">
        <v>22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5" ht="17.399999999999999" thickBot="1" x14ac:dyDescent="0.35">
      <c r="A5" s="129" t="s">
        <v>23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1:15" ht="15.6" x14ac:dyDescent="0.3">
      <c r="A6" s="17"/>
      <c r="B6" s="133" t="s">
        <v>2</v>
      </c>
      <c r="C6" s="134"/>
      <c r="D6" s="18" t="s">
        <v>24</v>
      </c>
      <c r="E6" s="18" t="s">
        <v>25</v>
      </c>
      <c r="F6" s="135" t="s">
        <v>3</v>
      </c>
      <c r="G6" s="134"/>
      <c r="H6" s="18" t="s">
        <v>24</v>
      </c>
      <c r="I6" s="18" t="s">
        <v>25</v>
      </c>
      <c r="J6" s="19" t="s">
        <v>4</v>
      </c>
      <c r="L6" s="131" t="s">
        <v>26</v>
      </c>
      <c r="M6" s="132"/>
      <c r="N6" s="20" t="s">
        <v>24</v>
      </c>
      <c r="O6" s="21" t="s">
        <v>4</v>
      </c>
    </row>
    <row r="7" spans="1:15" ht="16.2" thickBot="1" x14ac:dyDescent="0.35">
      <c r="A7" s="22" t="s">
        <v>6</v>
      </c>
      <c r="B7" s="23" t="s">
        <v>27</v>
      </c>
      <c r="C7" s="24" t="s">
        <v>28</v>
      </c>
      <c r="D7" s="25" t="s">
        <v>29</v>
      </c>
      <c r="E7" s="25" t="s">
        <v>30</v>
      </c>
      <c r="F7" s="23" t="s">
        <v>27</v>
      </c>
      <c r="G7" s="23" t="s">
        <v>28</v>
      </c>
      <c r="H7" s="25" t="s">
        <v>29</v>
      </c>
      <c r="I7" s="25" t="s">
        <v>30</v>
      </c>
      <c r="J7" s="26" t="s">
        <v>9</v>
      </c>
      <c r="K7" s="27"/>
      <c r="L7" s="28" t="s">
        <v>27</v>
      </c>
      <c r="M7" s="29" t="s">
        <v>28</v>
      </c>
      <c r="N7" s="30" t="s">
        <v>29</v>
      </c>
      <c r="O7" s="31" t="s">
        <v>9</v>
      </c>
    </row>
    <row r="8" spans="1:15" ht="15.6" x14ac:dyDescent="0.3">
      <c r="A8" s="32" t="s">
        <v>31</v>
      </c>
      <c r="B8" s="33">
        <f>C8/3.7854</f>
        <v>75.199450520420569</v>
      </c>
      <c r="C8" s="6">
        <f>Precio!C6</f>
        <v>284.66000000000003</v>
      </c>
      <c r="D8" s="4">
        <f t="shared" ref="D8:D16" si="0">(C8+17)/3.7854</f>
        <v>79.690389390817359</v>
      </c>
      <c r="E8" s="4">
        <f t="shared" ref="E8:E49" si="1">(C8+20)/3.7854</f>
        <v>80.482908015005023</v>
      </c>
      <c r="F8" s="3">
        <f t="shared" ref="F8:F30" si="2">G8/3.7854</f>
        <v>90.199186347545833</v>
      </c>
      <c r="G8" s="6">
        <f>Precio!E6</f>
        <v>341.44</v>
      </c>
      <c r="H8" s="4">
        <f t="shared" ref="H8:H39" si="3">(G8+20)/3.7854</f>
        <v>95.482643842130287</v>
      </c>
      <c r="I8" s="4">
        <f t="shared" ref="I8:I49" si="4">(G8+25)/3.7854</f>
        <v>96.803508215776404</v>
      </c>
      <c r="J8" s="9">
        <f>Precio!F6</f>
        <v>45882</v>
      </c>
      <c r="K8" s="27"/>
      <c r="L8" s="34">
        <f t="shared" ref="L8:L10" si="5">M8/3.7854</f>
        <v>79.700956305806514</v>
      </c>
      <c r="M8" s="35">
        <f>Precio!I6</f>
        <v>301.7</v>
      </c>
      <c r="N8" s="5">
        <f t="shared" ref="N8:N16" si="6">(M8+18)/3.7854</f>
        <v>84.456068050932529</v>
      </c>
      <c r="O8" s="36">
        <f>Precio!J6</f>
        <v>45882</v>
      </c>
    </row>
    <row r="9" spans="1:15" ht="15.6" x14ac:dyDescent="0.3">
      <c r="A9" s="32" t="s">
        <v>32</v>
      </c>
      <c r="B9" s="33">
        <f t="shared" ref="B9" si="7">C9/3.7854</f>
        <v>75.701378982406084</v>
      </c>
      <c r="C9" s="6">
        <f>Precio!C7</f>
        <v>286.56</v>
      </c>
      <c r="D9" s="4">
        <f t="shared" si="0"/>
        <v>80.192317852802873</v>
      </c>
      <c r="E9" s="4">
        <f t="shared" si="1"/>
        <v>80.984836476990537</v>
      </c>
      <c r="F9" s="3">
        <f t="shared" si="2"/>
        <v>90.701114809531347</v>
      </c>
      <c r="G9" s="6">
        <f>Precio!E7</f>
        <v>343.34</v>
      </c>
      <c r="H9" s="4">
        <f t="shared" si="3"/>
        <v>95.984572304115801</v>
      </c>
      <c r="I9" s="4">
        <f t="shared" si="4"/>
        <v>97.305436677761918</v>
      </c>
      <c r="J9" s="9">
        <f>Precio!F7</f>
        <v>45884</v>
      </c>
      <c r="K9" s="27"/>
      <c r="L9" s="34">
        <f t="shared" si="5"/>
        <v>79.700956305806514</v>
      </c>
      <c r="M9" s="35">
        <f>Precio!I7</f>
        <v>301.7</v>
      </c>
      <c r="N9" s="5">
        <f t="shared" si="6"/>
        <v>84.456068050932529</v>
      </c>
      <c r="O9" s="36">
        <f>Precio!J7</f>
        <v>45884</v>
      </c>
    </row>
    <row r="10" spans="1:15" ht="16.2" thickBot="1" x14ac:dyDescent="0.35">
      <c r="A10" s="43"/>
      <c r="B10" s="37">
        <f>C10/3.7854</f>
        <v>74.700163787182319</v>
      </c>
      <c r="C10" s="11">
        <f>Precio!C8</f>
        <v>282.77</v>
      </c>
      <c r="D10" s="1">
        <f>(C10+17)/3.7854</f>
        <v>79.191102657579108</v>
      </c>
      <c r="E10" s="1">
        <f t="shared" si="1"/>
        <v>79.983621281766787</v>
      </c>
      <c r="F10" s="38">
        <f t="shared" si="2"/>
        <v>89.699899614307597</v>
      </c>
      <c r="G10" s="11">
        <f>Precio!E8</f>
        <v>339.55</v>
      </c>
      <c r="H10" s="1">
        <f t="shared" si="3"/>
        <v>94.983357108892065</v>
      </c>
      <c r="I10" s="1">
        <f t="shared" si="4"/>
        <v>96.304221482538168</v>
      </c>
      <c r="J10" s="7">
        <f>Precio!F8</f>
        <v>45885</v>
      </c>
      <c r="K10" s="27"/>
      <c r="L10" s="15">
        <f t="shared" si="5"/>
        <v>79.700956305806514</v>
      </c>
      <c r="M10" s="39">
        <f>Precio!I8</f>
        <v>301.7</v>
      </c>
      <c r="N10" s="64">
        <f t="shared" si="6"/>
        <v>84.456068050932529</v>
      </c>
      <c r="O10" s="40">
        <f>Precio!J8</f>
        <v>45885</v>
      </c>
    </row>
    <row r="11" spans="1:15" ht="15.6" x14ac:dyDescent="0.3">
      <c r="A11" s="32" t="s">
        <v>53</v>
      </c>
      <c r="B11" s="33">
        <f>C11/3.7854</f>
        <v>72.201088392243889</v>
      </c>
      <c r="C11" s="6">
        <f>Precio!C9</f>
        <v>273.31</v>
      </c>
      <c r="D11" s="4">
        <f>(C11+17)/3.7854</f>
        <v>76.692027262640664</v>
      </c>
      <c r="E11" s="4">
        <f t="shared" ref="E11:E13" si="8">(C11+20)/3.7854</f>
        <v>77.484545886828343</v>
      </c>
      <c r="F11" s="3">
        <f>G11/3.7854</f>
        <v>86.199609024145403</v>
      </c>
      <c r="G11" s="6">
        <f>Precio!E9</f>
        <v>326.3</v>
      </c>
      <c r="H11" s="4">
        <f t="shared" ref="H11:H12" si="9">(G11+20)/3.7854</f>
        <v>91.483066518729856</v>
      </c>
      <c r="I11" s="4">
        <f t="shared" ref="I11:I13" si="10">(G11+25)/3.7854</f>
        <v>92.803930892375973</v>
      </c>
      <c r="J11" s="9">
        <f>Precio!F9</f>
        <v>45882</v>
      </c>
      <c r="K11" s="27"/>
      <c r="L11" s="34">
        <f t="shared" ref="L11:L12" si="11">M11/3.7854</f>
        <v>76.699952448882541</v>
      </c>
      <c r="M11" s="35">
        <f>Precio!I9</f>
        <v>290.33999999999997</v>
      </c>
      <c r="N11" s="5">
        <f t="shared" ref="N11:N12" si="12">(M11+18)/3.7854</f>
        <v>81.455064194008557</v>
      </c>
      <c r="O11" s="36">
        <f>Precio!J9</f>
        <v>45882</v>
      </c>
    </row>
    <row r="12" spans="1:15" ht="15.6" x14ac:dyDescent="0.3">
      <c r="A12" s="32"/>
      <c r="B12" s="33">
        <f t="shared" ref="B12" si="13">C12/3.7854</f>
        <v>72.700375125482111</v>
      </c>
      <c r="C12" s="6">
        <f>Precio!C10</f>
        <v>275.2</v>
      </c>
      <c r="D12" s="4">
        <f>(C12+17)/3.7854</f>
        <v>77.1913139958789</v>
      </c>
      <c r="E12" s="4">
        <f t="shared" si="8"/>
        <v>77.983832620066565</v>
      </c>
      <c r="F12" s="3">
        <f t="shared" ref="F12:F13" si="14">G12/3.7854</f>
        <v>86.701537486130917</v>
      </c>
      <c r="G12" s="6">
        <f>Precio!E10</f>
        <v>328.2</v>
      </c>
      <c r="H12" s="4">
        <f t="shared" si="9"/>
        <v>91.984994980715371</v>
      </c>
      <c r="I12" s="4">
        <f t="shared" si="10"/>
        <v>93.305859354361488</v>
      </c>
      <c r="J12" s="9">
        <f>Precio!F10</f>
        <v>45884</v>
      </c>
      <c r="K12" s="27"/>
      <c r="L12" s="34">
        <f t="shared" si="11"/>
        <v>76.699952448882541</v>
      </c>
      <c r="M12" s="35">
        <f>Precio!I10</f>
        <v>290.33999999999997</v>
      </c>
      <c r="N12" s="5">
        <f t="shared" si="12"/>
        <v>81.455064194008557</v>
      </c>
      <c r="O12" s="36">
        <f>Precio!J10</f>
        <v>45884</v>
      </c>
    </row>
    <row r="13" spans="1:15" ht="16.2" thickBot="1" x14ac:dyDescent="0.35">
      <c r="A13" s="32"/>
      <c r="B13" s="37">
        <f>C13/3.7854</f>
        <v>71.699159930258361</v>
      </c>
      <c r="C13" s="11">
        <f>Precio!C11</f>
        <v>271.41000000000003</v>
      </c>
      <c r="D13" s="1">
        <f>(C13+17)/3.7854</f>
        <v>76.19009880065515</v>
      </c>
      <c r="E13" s="1">
        <f t="shared" si="8"/>
        <v>76.982617424842829</v>
      </c>
      <c r="F13" s="38">
        <f t="shared" si="14"/>
        <v>85.700322290907181</v>
      </c>
      <c r="G13" s="11">
        <f>Precio!E11</f>
        <v>324.41000000000003</v>
      </c>
      <c r="H13" s="1">
        <f>(G13+20)/3.7854</f>
        <v>90.983779785491635</v>
      </c>
      <c r="I13" s="1">
        <f t="shared" si="10"/>
        <v>92.304644159137737</v>
      </c>
      <c r="J13" s="7">
        <f>Precio!F11</f>
        <v>45885</v>
      </c>
      <c r="K13" s="27"/>
      <c r="L13" s="15">
        <f>M13/3.7854</f>
        <v>76.699952448882541</v>
      </c>
      <c r="M13" s="39">
        <f>Precio!I11</f>
        <v>290.33999999999997</v>
      </c>
      <c r="N13" s="2">
        <f>(M13+18)/3.7854</f>
        <v>81.455064194008557</v>
      </c>
      <c r="O13" s="40">
        <f>Precio!J11</f>
        <v>45885</v>
      </c>
    </row>
    <row r="14" spans="1:15" ht="15.6" x14ac:dyDescent="0.3">
      <c r="A14" s="41" t="s">
        <v>33</v>
      </c>
      <c r="B14" s="33">
        <f t="shared" ref="B14:B15" si="15">C14/3.7854</f>
        <v>74.446557827442277</v>
      </c>
      <c r="C14" s="6">
        <f>Precio!C12</f>
        <v>281.81</v>
      </c>
      <c r="D14" s="4">
        <f t="shared" si="0"/>
        <v>78.937496697839066</v>
      </c>
      <c r="E14" s="4">
        <f t="shared" si="1"/>
        <v>79.73001532202673</v>
      </c>
      <c r="F14" s="3">
        <f t="shared" ref="F14:F15" si="16">G14/3.7854</f>
        <v>89.44629365456754</v>
      </c>
      <c r="G14" s="6">
        <f>Precio!E12</f>
        <v>338.59</v>
      </c>
      <c r="H14" s="4">
        <f t="shared" ref="H14:H15" si="17">(G14+20)/3.7854</f>
        <v>94.729751149151994</v>
      </c>
      <c r="I14" s="4">
        <f t="shared" si="4"/>
        <v>96.050615522798111</v>
      </c>
      <c r="J14" s="9">
        <f>Precio!F12</f>
        <v>45882</v>
      </c>
      <c r="K14" s="27"/>
      <c r="L14" s="34">
        <f t="shared" ref="L14:L15" si="18">M14/3.7854</f>
        <v>79.220161673799325</v>
      </c>
      <c r="M14" s="35">
        <f>Precio!I12</f>
        <v>299.88</v>
      </c>
      <c r="N14" s="5">
        <f t="shared" si="6"/>
        <v>83.97527341892534</v>
      </c>
      <c r="O14" s="36">
        <f>Precio!J12</f>
        <v>45882</v>
      </c>
    </row>
    <row r="15" spans="1:15" ht="15.6" x14ac:dyDescent="0.3">
      <c r="A15" s="32"/>
      <c r="B15" s="33">
        <f t="shared" si="15"/>
        <v>74.948486289427791</v>
      </c>
      <c r="C15" s="6">
        <f>Precio!C13</f>
        <v>283.70999999999998</v>
      </c>
      <c r="D15" s="4">
        <f t="shared" si="0"/>
        <v>79.43942515982458</v>
      </c>
      <c r="E15" s="4">
        <f t="shared" si="1"/>
        <v>80.231943784012245</v>
      </c>
      <c r="F15" s="3">
        <f t="shared" si="16"/>
        <v>89.948222116553069</v>
      </c>
      <c r="G15" s="6">
        <f>Precio!E13</f>
        <v>340.49</v>
      </c>
      <c r="H15" s="4">
        <f t="shared" si="17"/>
        <v>95.231679611137523</v>
      </c>
      <c r="I15" s="4">
        <f t="shared" si="4"/>
        <v>96.55254398478364</v>
      </c>
      <c r="J15" s="9">
        <f>Precio!F13</f>
        <v>45884</v>
      </c>
      <c r="K15" s="27"/>
      <c r="L15" s="34">
        <f t="shared" si="18"/>
        <v>79.220161673799325</v>
      </c>
      <c r="M15" s="35">
        <f>Precio!I13</f>
        <v>299.88</v>
      </c>
      <c r="N15" s="5">
        <f t="shared" si="6"/>
        <v>83.97527341892534</v>
      </c>
      <c r="O15" s="36">
        <f>Precio!J13</f>
        <v>45884</v>
      </c>
    </row>
    <row r="16" spans="1:15" ht="16.2" thickBot="1" x14ac:dyDescent="0.35">
      <c r="A16" s="42" t="s">
        <v>46</v>
      </c>
      <c r="B16" s="37">
        <f t="shared" ref="B16" si="19">C16/3.7854</f>
        <v>74.446557827442277</v>
      </c>
      <c r="C16" s="11">
        <f>Precio!C14</f>
        <v>281.81</v>
      </c>
      <c r="D16" s="1">
        <f t="shared" si="0"/>
        <v>78.937496697839066</v>
      </c>
      <c r="E16" s="1">
        <f t="shared" si="1"/>
        <v>79.73001532202673</v>
      </c>
      <c r="F16" s="38">
        <f t="shared" ref="F16" si="20">G16/3.7854</f>
        <v>89.44629365456754</v>
      </c>
      <c r="G16" s="11">
        <f>Precio!E14</f>
        <v>338.59</v>
      </c>
      <c r="H16" s="1">
        <f t="shared" ref="H16" si="21">(G16+20)/3.7854</f>
        <v>94.729751149151994</v>
      </c>
      <c r="I16" s="1">
        <f t="shared" si="4"/>
        <v>96.050615522798111</v>
      </c>
      <c r="J16" s="7">
        <f>Precio!F14</f>
        <v>45885</v>
      </c>
      <c r="K16" s="27"/>
      <c r="L16" s="15">
        <f t="shared" ref="L16" si="22">M16/3.7854</f>
        <v>79.220161673799325</v>
      </c>
      <c r="M16" s="39">
        <f>Precio!I14</f>
        <v>299.88</v>
      </c>
      <c r="N16" s="2">
        <f t="shared" si="6"/>
        <v>83.97527341892534</v>
      </c>
      <c r="O16" s="40">
        <f>Precio!J14</f>
        <v>45885</v>
      </c>
    </row>
    <row r="17" spans="1:15" ht="15.6" x14ac:dyDescent="0.3">
      <c r="A17" s="41" t="s">
        <v>48</v>
      </c>
      <c r="B17" s="33">
        <f t="shared" ref="B17:B24" si="23">C17/3.7854</f>
        <v>73.698948591958583</v>
      </c>
      <c r="C17" s="6">
        <f>Precio!C15</f>
        <v>278.98</v>
      </c>
      <c r="D17" s="4">
        <f>(C17+17)/3.7854</f>
        <v>78.189887462355372</v>
      </c>
      <c r="E17" s="4">
        <f t="shared" si="1"/>
        <v>78.982406086543037</v>
      </c>
      <c r="F17" s="3">
        <f t="shared" ref="F17:F19" si="24">G17/3.7854</f>
        <v>88.698684419083847</v>
      </c>
      <c r="G17" s="6">
        <f>Precio!E15</f>
        <v>335.76</v>
      </c>
      <c r="H17" s="4">
        <f t="shared" si="3"/>
        <v>93.982141913668301</v>
      </c>
      <c r="I17" s="4">
        <f t="shared" si="4"/>
        <v>95.303006287314417</v>
      </c>
      <c r="J17" s="9">
        <f>Precio!F15</f>
        <v>45883</v>
      </c>
      <c r="K17" s="27"/>
      <c r="L17" s="34">
        <f t="shared" ref="L17:L19" si="25">M17/3.7854</f>
        <v>78.702382839330056</v>
      </c>
      <c r="M17" s="35">
        <f>Precio!I15</f>
        <v>297.92</v>
      </c>
      <c r="N17" s="5">
        <f>(M17+18)/3.7854</f>
        <v>83.457494584456072</v>
      </c>
      <c r="O17" s="36">
        <f>Precio!J15</f>
        <v>45883</v>
      </c>
    </row>
    <row r="18" spans="1:15" ht="15.6" x14ac:dyDescent="0.3">
      <c r="A18" s="32" t="s">
        <v>49</v>
      </c>
      <c r="B18" s="33">
        <f t="shared" si="23"/>
        <v>74.697522058435041</v>
      </c>
      <c r="C18" s="6">
        <f>Precio!C16</f>
        <v>282.76</v>
      </c>
      <c r="D18" s="4">
        <f t="shared" ref="D18:D40" si="26">(C18+17)/3.7854</f>
        <v>79.18846092883183</v>
      </c>
      <c r="E18" s="4">
        <f t="shared" si="1"/>
        <v>79.980979553019495</v>
      </c>
      <c r="F18" s="3">
        <f t="shared" si="24"/>
        <v>89.697257885560319</v>
      </c>
      <c r="G18" s="6">
        <f>Precio!E16</f>
        <v>339.54</v>
      </c>
      <c r="H18" s="4">
        <f t="shared" si="3"/>
        <v>94.980715380144773</v>
      </c>
      <c r="I18" s="4">
        <f t="shared" si="4"/>
        <v>96.30157975379089</v>
      </c>
      <c r="J18" s="9">
        <f>Precio!F16</f>
        <v>45884</v>
      </c>
      <c r="K18" s="27"/>
      <c r="L18" s="34">
        <f t="shared" si="25"/>
        <v>78.702382839330056</v>
      </c>
      <c r="M18" s="35">
        <f>Precio!I16</f>
        <v>297.92</v>
      </c>
      <c r="N18" s="5">
        <f t="shared" ref="N18:N39" si="27">(M18+18)/3.7854</f>
        <v>83.457494584456072</v>
      </c>
      <c r="O18" s="36">
        <f>Precio!J16</f>
        <v>45884</v>
      </c>
    </row>
    <row r="19" spans="1:15" ht="16.2" thickBot="1" x14ac:dyDescent="0.35">
      <c r="A19" s="43"/>
      <c r="B19" s="37">
        <f t="shared" si="23"/>
        <v>73.698948591958583</v>
      </c>
      <c r="C19" s="11">
        <f>Precio!C17</f>
        <v>278.98</v>
      </c>
      <c r="D19" s="1">
        <f t="shared" si="26"/>
        <v>78.189887462355372</v>
      </c>
      <c r="E19" s="1">
        <f t="shared" si="1"/>
        <v>78.982406086543037</v>
      </c>
      <c r="F19" s="38">
        <f t="shared" si="24"/>
        <v>88.698684419083847</v>
      </c>
      <c r="G19" s="11">
        <f>Precio!E17</f>
        <v>335.76</v>
      </c>
      <c r="H19" s="1">
        <f>(G19+20)/3.7854</f>
        <v>93.982141913668301</v>
      </c>
      <c r="I19" s="1">
        <f t="shared" si="4"/>
        <v>95.303006287314417</v>
      </c>
      <c r="J19" s="7">
        <f>Precio!F17</f>
        <v>45885</v>
      </c>
      <c r="K19" s="27"/>
      <c r="L19" s="15">
        <f t="shared" si="25"/>
        <v>78.702382839330056</v>
      </c>
      <c r="M19" s="39">
        <f>Precio!I17</f>
        <v>297.92</v>
      </c>
      <c r="N19" s="2">
        <f t="shared" si="27"/>
        <v>83.457494584456072</v>
      </c>
      <c r="O19" s="40">
        <f>Precio!J17</f>
        <v>45885</v>
      </c>
    </row>
    <row r="20" spans="1:15" ht="15.6" x14ac:dyDescent="0.3">
      <c r="A20" s="41" t="s">
        <v>45</v>
      </c>
      <c r="B20" s="33">
        <f t="shared" ref="B20" si="28">C20/3.7854</f>
        <v>74.348813863792458</v>
      </c>
      <c r="C20" s="45">
        <f>Precio!C18</f>
        <v>281.44</v>
      </c>
      <c r="D20" s="4">
        <f>(C20+17)/3.7854</f>
        <v>78.839752734189247</v>
      </c>
      <c r="E20" s="4">
        <f t="shared" si="1"/>
        <v>79.632271358376926</v>
      </c>
      <c r="F20" s="65">
        <f t="shared" ref="F20" si="29">G20/3.7854</f>
        <v>89.348549690917736</v>
      </c>
      <c r="G20" s="45">
        <f>Precio!E18</f>
        <v>338.22</v>
      </c>
      <c r="H20" s="13">
        <f t="shared" ref="H20" si="30">(G20+20)/3.7854</f>
        <v>94.632007185502204</v>
      </c>
      <c r="I20" s="13">
        <f t="shared" si="4"/>
        <v>95.952871559148306</v>
      </c>
      <c r="J20" s="8">
        <f>Precio!F18</f>
        <v>45883</v>
      </c>
      <c r="K20" s="27"/>
      <c r="L20" s="34">
        <f>M20/3.7854</f>
        <v>79.098642151423888</v>
      </c>
      <c r="M20" s="35">
        <f>Precio!I18</f>
        <v>299.42</v>
      </c>
      <c r="N20" s="5">
        <f>(M20+18)/3.7854</f>
        <v>83.853753896549904</v>
      </c>
      <c r="O20" s="46">
        <f>Precio!J18</f>
        <v>45883</v>
      </c>
    </row>
    <row r="21" spans="1:15" ht="15.6" x14ac:dyDescent="0.3">
      <c r="A21" s="32"/>
      <c r="B21" s="33">
        <f t="shared" ref="B21" si="31">C21/3.7854</f>
        <v>75.350029059016222</v>
      </c>
      <c r="C21" s="45">
        <f>Precio!C19</f>
        <v>285.23</v>
      </c>
      <c r="D21" s="4">
        <f>(C21+17)/3.7854</f>
        <v>79.840967929413011</v>
      </c>
      <c r="E21" s="4">
        <f t="shared" si="1"/>
        <v>80.633486553600676</v>
      </c>
      <c r="F21" s="3">
        <f t="shared" ref="F21" si="32">G21/3.7854</f>
        <v>90.349764886141486</v>
      </c>
      <c r="G21" s="45">
        <f>Precio!E19</f>
        <v>342.01</v>
      </c>
      <c r="H21" s="4">
        <f t="shared" ref="H21" si="33">(G21+20)/3.7854</f>
        <v>95.63322238072594</v>
      </c>
      <c r="I21" s="4">
        <f t="shared" si="4"/>
        <v>96.954086754372057</v>
      </c>
      <c r="J21" s="8">
        <f>Precio!F19</f>
        <v>45884</v>
      </c>
      <c r="K21" s="27"/>
      <c r="L21" s="57">
        <f>M21/3.7854</f>
        <v>79.098642151423888</v>
      </c>
      <c r="M21" s="35">
        <f>Precio!I19</f>
        <v>299.42</v>
      </c>
      <c r="N21" s="5">
        <f>(M21+18)/3.7854</f>
        <v>83.853753896549904</v>
      </c>
      <c r="O21" s="46">
        <f>Precio!J19</f>
        <v>45884</v>
      </c>
    </row>
    <row r="22" spans="1:15" ht="16.2" thickBot="1" x14ac:dyDescent="0.35">
      <c r="A22" s="43"/>
      <c r="B22" s="37">
        <f t="shared" ref="B22:B23" si="34">C22/3.7854</f>
        <v>74.348813863792458</v>
      </c>
      <c r="C22" s="11">
        <f>Precio!C20</f>
        <v>281.44</v>
      </c>
      <c r="D22" s="1">
        <f>(C22+17)/3.7854</f>
        <v>78.839752734189247</v>
      </c>
      <c r="E22" s="1">
        <f t="shared" si="1"/>
        <v>79.632271358376926</v>
      </c>
      <c r="F22" s="47">
        <f t="shared" ref="F22:F23" si="35">G22/3.7854</f>
        <v>89.348549690917736</v>
      </c>
      <c r="G22" s="11">
        <f>Precio!E20</f>
        <v>338.22</v>
      </c>
      <c r="H22" s="1">
        <f t="shared" ref="H22:H23" si="36">(G22+20)/3.7854</f>
        <v>94.632007185502204</v>
      </c>
      <c r="I22" s="1">
        <f t="shared" si="4"/>
        <v>95.952871559148306</v>
      </c>
      <c r="J22" s="7">
        <f>Precio!F20</f>
        <v>45885</v>
      </c>
      <c r="K22" s="27"/>
      <c r="L22" s="48">
        <f>M22/3.7854</f>
        <v>79.098642151423888</v>
      </c>
      <c r="M22" s="39">
        <f>Precio!I20</f>
        <v>299.42</v>
      </c>
      <c r="N22" s="2">
        <f>(M22+18)/3.7854</f>
        <v>83.853753896549904</v>
      </c>
      <c r="O22" s="40">
        <f>Precio!J20</f>
        <v>45885</v>
      </c>
    </row>
    <row r="23" spans="1:15" ht="15.6" x14ac:dyDescent="0.3">
      <c r="A23" s="32"/>
      <c r="B23" s="33">
        <f t="shared" si="34"/>
        <v>71.300258889417222</v>
      </c>
      <c r="C23" s="6">
        <f>Precio!C21</f>
        <v>269.89999999999998</v>
      </c>
      <c r="D23" s="4">
        <f t="shared" ref="D23" si="37">(C23+17)/3.7854</f>
        <v>75.791197759814011</v>
      </c>
      <c r="E23" s="4">
        <f t="shared" si="1"/>
        <v>76.583716384001676</v>
      </c>
      <c r="F23" s="3">
        <f t="shared" si="35"/>
        <v>83.452211126961473</v>
      </c>
      <c r="G23" s="6">
        <f>Precio!E21</f>
        <v>315.89999999999998</v>
      </c>
      <c r="H23" s="4">
        <f t="shared" si="36"/>
        <v>88.735668621545926</v>
      </c>
      <c r="I23" s="4">
        <f t="shared" si="4"/>
        <v>90.056532995192043</v>
      </c>
      <c r="J23" s="9">
        <f>Precio!F21</f>
        <v>45882</v>
      </c>
      <c r="K23" s="27"/>
      <c r="L23" s="34">
        <f t="shared" ref="L23" si="38">M23/3.7854</f>
        <v>75.527024885084785</v>
      </c>
      <c r="M23" s="35">
        <f>Precio!I21</f>
        <v>285.89999999999998</v>
      </c>
      <c r="N23" s="5">
        <f t="shared" ref="N23" si="39">(M23+18)/3.7854</f>
        <v>80.2821366302108</v>
      </c>
      <c r="O23" s="36">
        <f>Precio!J21</f>
        <v>45882</v>
      </c>
    </row>
    <row r="24" spans="1:15" ht="15.6" x14ac:dyDescent="0.3">
      <c r="A24" s="42" t="s">
        <v>35</v>
      </c>
      <c r="B24" s="33">
        <f t="shared" si="23"/>
        <v>72.092777513604901</v>
      </c>
      <c r="C24" s="6">
        <f>Precio!C22</f>
        <v>272.89999999999998</v>
      </c>
      <c r="D24" s="4">
        <f t="shared" si="26"/>
        <v>76.583716384001676</v>
      </c>
      <c r="E24" s="4">
        <f>(C24+20)/3.7854</f>
        <v>77.376235008189354</v>
      </c>
      <c r="F24" s="3">
        <f t="shared" si="2"/>
        <v>84.244729751149137</v>
      </c>
      <c r="G24" s="6">
        <f>Precio!E22</f>
        <v>318.89999999999998</v>
      </c>
      <c r="H24" s="4">
        <f t="shared" si="3"/>
        <v>89.528187245733605</v>
      </c>
      <c r="I24" s="4">
        <f t="shared" si="4"/>
        <v>90.849051619379708</v>
      </c>
      <c r="J24" s="9">
        <f>Precio!F22</f>
        <v>45884</v>
      </c>
      <c r="K24" s="27"/>
      <c r="L24" s="34">
        <f t="shared" ref="L24:L31" si="40">M24/3.7854</f>
        <v>75.527024885084785</v>
      </c>
      <c r="M24" s="35">
        <f>Precio!I22</f>
        <v>285.89999999999998</v>
      </c>
      <c r="N24" s="5">
        <f t="shared" si="27"/>
        <v>80.2821366302108</v>
      </c>
      <c r="O24" s="36">
        <f>Precio!J22</f>
        <v>45884</v>
      </c>
    </row>
    <row r="25" spans="1:15" ht="16.2" thickBot="1" x14ac:dyDescent="0.35">
      <c r="A25" s="44"/>
      <c r="B25" s="37">
        <f t="shared" ref="B25:B31" si="41">C25/3.7854</f>
        <v>71.300258889417222</v>
      </c>
      <c r="C25" s="11">
        <f>Precio!C23</f>
        <v>269.89999999999998</v>
      </c>
      <c r="D25" s="1">
        <f t="shared" si="26"/>
        <v>75.791197759814011</v>
      </c>
      <c r="E25" s="1">
        <f t="shared" si="1"/>
        <v>76.583716384001676</v>
      </c>
      <c r="F25" s="38">
        <f t="shared" si="2"/>
        <v>83.452211126961473</v>
      </c>
      <c r="G25" s="11">
        <f>Precio!E23</f>
        <v>315.89999999999998</v>
      </c>
      <c r="H25" s="1">
        <f t="shared" si="3"/>
        <v>88.735668621545926</v>
      </c>
      <c r="I25" s="1">
        <f t="shared" si="4"/>
        <v>90.056532995192043</v>
      </c>
      <c r="J25" s="7">
        <f>Precio!F23</f>
        <v>45885</v>
      </c>
      <c r="K25" s="27"/>
      <c r="L25" s="15">
        <f t="shared" si="40"/>
        <v>75.262852010355573</v>
      </c>
      <c r="M25" s="39">
        <f>Precio!I23</f>
        <v>284.89999999999998</v>
      </c>
      <c r="N25" s="2">
        <f t="shared" si="27"/>
        <v>80.017963755481574</v>
      </c>
      <c r="O25" s="40">
        <f>Precio!J23</f>
        <v>45885</v>
      </c>
    </row>
    <row r="26" spans="1:15" ht="15.6" x14ac:dyDescent="0.3">
      <c r="A26" s="41" t="s">
        <v>14</v>
      </c>
      <c r="B26" s="33">
        <f>C26/3.7854</f>
        <v>70.666243990067102</v>
      </c>
      <c r="C26" s="6">
        <f>Precio!C24</f>
        <v>267.5</v>
      </c>
      <c r="D26" s="4">
        <f t="shared" si="26"/>
        <v>75.157182860463891</v>
      </c>
      <c r="E26" s="4">
        <f t="shared" si="1"/>
        <v>75.949701484651555</v>
      </c>
      <c r="F26" s="3">
        <f>G26/3.7854</f>
        <v>83.874887726528243</v>
      </c>
      <c r="G26" s="6">
        <f>Precio!E24</f>
        <v>317.5</v>
      </c>
      <c r="H26" s="4">
        <f t="shared" si="3"/>
        <v>89.158345221112697</v>
      </c>
      <c r="I26" s="4">
        <f t="shared" si="4"/>
        <v>90.479209594758814</v>
      </c>
      <c r="J26" s="9">
        <f>Precio!F24</f>
        <v>45883</v>
      </c>
      <c r="K26" s="27"/>
      <c r="L26" s="34">
        <f t="shared" si="40"/>
        <v>73.572145612088548</v>
      </c>
      <c r="M26" s="35">
        <f>Precio!I24</f>
        <v>278.5</v>
      </c>
      <c r="N26" s="5">
        <f t="shared" si="27"/>
        <v>78.327257357214563</v>
      </c>
      <c r="O26" s="36">
        <f>Precio!J24</f>
        <v>45883</v>
      </c>
    </row>
    <row r="27" spans="1:15" ht="15.6" x14ac:dyDescent="0.3">
      <c r="A27" s="32" t="s">
        <v>36</v>
      </c>
      <c r="B27" s="33">
        <f>C27/3.7854</f>
        <v>71.722935488983993</v>
      </c>
      <c r="C27" s="6">
        <f>Precio!C25</f>
        <v>271.5</v>
      </c>
      <c r="D27" s="4">
        <f t="shared" si="26"/>
        <v>76.213874359380782</v>
      </c>
      <c r="E27" s="4">
        <f t="shared" si="1"/>
        <v>77.006392983568446</v>
      </c>
      <c r="F27" s="3">
        <f>G27/3.7854</f>
        <v>84.931579225445134</v>
      </c>
      <c r="G27" s="6">
        <f>Precio!E25</f>
        <v>321.5</v>
      </c>
      <c r="H27" s="4">
        <f t="shared" si="3"/>
        <v>90.215036720029588</v>
      </c>
      <c r="I27" s="4">
        <f t="shared" si="4"/>
        <v>91.535901093675704</v>
      </c>
      <c r="J27" s="9">
        <f>Precio!F25</f>
        <v>45884</v>
      </c>
      <c r="K27" s="27"/>
      <c r="L27" s="34">
        <f t="shared" si="40"/>
        <v>73.307972737359322</v>
      </c>
      <c r="M27" s="35">
        <f>Precio!I25</f>
        <v>277.5</v>
      </c>
      <c r="N27" s="5">
        <f t="shared" si="27"/>
        <v>78.063084482485337</v>
      </c>
      <c r="O27" s="36">
        <f>Precio!J25</f>
        <v>45884</v>
      </c>
    </row>
    <row r="28" spans="1:15" ht="19.5" customHeight="1" thickBot="1" x14ac:dyDescent="0.35">
      <c r="A28" s="63" t="s">
        <v>37</v>
      </c>
      <c r="B28" s="37">
        <f t="shared" si="41"/>
        <v>70.666243990067102</v>
      </c>
      <c r="C28" s="11">
        <f>Precio!C26</f>
        <v>267.5</v>
      </c>
      <c r="D28" s="61">
        <f t="shared" si="26"/>
        <v>75.157182860463891</v>
      </c>
      <c r="E28" s="1">
        <f t="shared" si="1"/>
        <v>75.949701484651555</v>
      </c>
      <c r="F28" s="38">
        <f>G28/3.7854</f>
        <v>83.874887726528243</v>
      </c>
      <c r="G28" s="11">
        <f>Precio!E26</f>
        <v>317.5</v>
      </c>
      <c r="H28" s="1">
        <f>(G28+20)/3.7854</f>
        <v>89.158345221112697</v>
      </c>
      <c r="I28" s="1">
        <f t="shared" si="4"/>
        <v>90.479209594758814</v>
      </c>
      <c r="J28" s="7">
        <f>Precio!F26</f>
        <v>45885</v>
      </c>
      <c r="K28" s="27"/>
      <c r="L28" s="15">
        <f t="shared" si="40"/>
        <v>73.043799862630109</v>
      </c>
      <c r="M28" s="39">
        <f>Precio!I26</f>
        <v>276.5</v>
      </c>
      <c r="N28" s="2">
        <f>(M28+18)/3.7854</f>
        <v>77.798911607756111</v>
      </c>
      <c r="O28" s="40">
        <f>Precio!J26</f>
        <v>45885</v>
      </c>
    </row>
    <row r="29" spans="1:15" ht="15.6" x14ac:dyDescent="0.3">
      <c r="A29" s="41" t="s">
        <v>38</v>
      </c>
      <c r="B29" s="50">
        <f>C29/3.7854</f>
        <v>75.619485391240019</v>
      </c>
      <c r="C29" s="12">
        <f>Precio!C27</f>
        <v>286.25</v>
      </c>
      <c r="D29" s="13">
        <f t="shared" si="26"/>
        <v>80.110424261636808</v>
      </c>
      <c r="E29" s="13">
        <f t="shared" si="1"/>
        <v>80.902942885824487</v>
      </c>
      <c r="F29" s="51">
        <f t="shared" si="2"/>
        <v>87.77143762878427</v>
      </c>
      <c r="G29" s="12">
        <f>Precio!E27</f>
        <v>332.25</v>
      </c>
      <c r="H29" s="13">
        <f t="shared" si="3"/>
        <v>93.054895123368723</v>
      </c>
      <c r="I29" s="13">
        <f t="shared" si="4"/>
        <v>94.37575949701484</v>
      </c>
      <c r="J29" s="14">
        <f>Precio!F27</f>
        <v>45882</v>
      </c>
      <c r="K29" s="27"/>
      <c r="L29" s="66">
        <f t="shared" si="40"/>
        <v>79.58207851217837</v>
      </c>
      <c r="M29" s="54">
        <f>Precio!I27</f>
        <v>301.25</v>
      </c>
      <c r="N29" s="55">
        <f t="shared" si="27"/>
        <v>84.337190257304371</v>
      </c>
      <c r="O29" s="56">
        <f>Precio!J27</f>
        <v>45882</v>
      </c>
    </row>
    <row r="30" spans="1:15" ht="15.6" x14ac:dyDescent="0.3">
      <c r="B30" s="33">
        <f>C30/3.7854</f>
        <v>76.147831140698472</v>
      </c>
      <c r="C30" s="6">
        <f>Precio!C28</f>
        <v>288.25</v>
      </c>
      <c r="D30" s="4">
        <f t="shared" si="26"/>
        <v>80.638770011095261</v>
      </c>
      <c r="E30" s="4">
        <f t="shared" si="1"/>
        <v>81.431288635282925</v>
      </c>
      <c r="F30" s="3">
        <f t="shared" si="2"/>
        <v>88.299783378242722</v>
      </c>
      <c r="G30" s="6">
        <f>Precio!E28</f>
        <v>334.25</v>
      </c>
      <c r="H30" s="4">
        <f t="shared" si="3"/>
        <v>93.583240872827176</v>
      </c>
      <c r="I30" s="4">
        <f t="shared" si="4"/>
        <v>94.904105246473293</v>
      </c>
      <c r="J30" s="9">
        <f>Precio!F28</f>
        <v>45884</v>
      </c>
      <c r="K30" s="27"/>
      <c r="L30" s="57">
        <f t="shared" si="40"/>
        <v>79.317905637449144</v>
      </c>
      <c r="M30" s="35">
        <f>Precio!I28</f>
        <v>300.25</v>
      </c>
      <c r="N30" s="5">
        <f t="shared" si="27"/>
        <v>84.073017382575159</v>
      </c>
      <c r="O30" s="36">
        <f>Precio!J28</f>
        <v>45884</v>
      </c>
    </row>
    <row r="31" spans="1:15" ht="16.2" thickBot="1" x14ac:dyDescent="0.35">
      <c r="A31" s="121" t="s">
        <v>39</v>
      </c>
      <c r="B31" s="37">
        <f t="shared" si="41"/>
        <v>75.091139641781581</v>
      </c>
      <c r="C31" s="11">
        <f>Precio!C29</f>
        <v>284.25</v>
      </c>
      <c r="D31" s="1">
        <f t="shared" si="26"/>
        <v>79.58207851217837</v>
      </c>
      <c r="E31" s="1">
        <f t="shared" si="1"/>
        <v>80.374597136366035</v>
      </c>
      <c r="F31" s="38">
        <f>G31/3.7854</f>
        <v>87.243091879325831</v>
      </c>
      <c r="G31" s="11">
        <f>Precio!E29</f>
        <v>330.25</v>
      </c>
      <c r="H31" s="1">
        <f t="shared" si="3"/>
        <v>92.526549373910285</v>
      </c>
      <c r="I31" s="1">
        <f t="shared" si="4"/>
        <v>93.847413747556402</v>
      </c>
      <c r="J31" s="7">
        <f>Precio!F29</f>
        <v>45885</v>
      </c>
      <c r="K31" s="27"/>
      <c r="L31" s="48">
        <f t="shared" si="40"/>
        <v>79.053732762719918</v>
      </c>
      <c r="M31" s="39">
        <f>Precio!I29</f>
        <v>299.25</v>
      </c>
      <c r="N31" s="2">
        <f t="shared" si="27"/>
        <v>83.808844507845933</v>
      </c>
      <c r="O31" s="40">
        <f>Precio!J29</f>
        <v>45885</v>
      </c>
    </row>
    <row r="32" spans="1:15" ht="15.6" x14ac:dyDescent="0.3">
      <c r="A32" s="41" t="s">
        <v>38</v>
      </c>
      <c r="B32" s="50">
        <f>C32/3.7854</f>
        <v>75.883658265969245</v>
      </c>
      <c r="C32" s="12">
        <f>Precio!C30</f>
        <v>287.25</v>
      </c>
      <c r="D32" s="13">
        <f t="shared" ref="D32:D33" si="42">(C32+17)/3.7854</f>
        <v>80.374597136366035</v>
      </c>
      <c r="E32" s="13">
        <f t="shared" ref="E32:E34" si="43">(C32+20)/3.7854</f>
        <v>81.167115760553699</v>
      </c>
      <c r="F32" s="51">
        <f t="shared" ref="F32:F33" si="44">G32/3.7854</f>
        <v>91.734030749722621</v>
      </c>
      <c r="G32" s="12">
        <f>Precio!E30</f>
        <v>347.25</v>
      </c>
      <c r="H32" s="13">
        <f t="shared" ref="H32:H34" si="45">(G32+20)/3.7854</f>
        <v>97.017488244307074</v>
      </c>
      <c r="I32" s="13">
        <f t="shared" ref="I32:I34" si="46">(G32+25)/3.7854</f>
        <v>98.338352617953191</v>
      </c>
      <c r="J32" s="14">
        <f>Precio!F30</f>
        <v>45882</v>
      </c>
      <c r="K32" s="27"/>
      <c r="L32" s="66">
        <f t="shared" ref="L32:L34" si="47">M32/3.7854</f>
        <v>79.58207851217837</v>
      </c>
      <c r="M32" s="54">
        <f>Precio!I30</f>
        <v>301.25</v>
      </c>
      <c r="N32" s="55">
        <f t="shared" ref="N32:N34" si="48">(M32+18)/3.7854</f>
        <v>84.337190257304371</v>
      </c>
      <c r="O32" s="56">
        <f>Precio!J30</f>
        <v>45882</v>
      </c>
    </row>
    <row r="33" spans="1:15" ht="15.6" x14ac:dyDescent="0.3">
      <c r="B33" s="33">
        <f>C33/3.7854</f>
        <v>76.412004015427698</v>
      </c>
      <c r="C33" s="6">
        <f>Precio!C31</f>
        <v>289.25</v>
      </c>
      <c r="D33" s="4">
        <f t="shared" si="42"/>
        <v>80.902942885824487</v>
      </c>
      <c r="E33" s="4">
        <f t="shared" si="43"/>
        <v>81.695461510012152</v>
      </c>
      <c r="F33" s="3">
        <f t="shared" si="44"/>
        <v>92.262376499181059</v>
      </c>
      <c r="G33" s="6">
        <f>Precio!E31</f>
        <v>349.25</v>
      </c>
      <c r="H33" s="4">
        <f t="shared" si="45"/>
        <v>97.545833993765513</v>
      </c>
      <c r="I33" s="4">
        <f t="shared" si="46"/>
        <v>98.86669836741163</v>
      </c>
      <c r="J33" s="9">
        <f>Precio!F31</f>
        <v>45884</v>
      </c>
      <c r="K33" s="27"/>
      <c r="L33" s="57">
        <f t="shared" si="47"/>
        <v>79.317905637449144</v>
      </c>
      <c r="M33" s="35">
        <f>Precio!I31</f>
        <v>300.25</v>
      </c>
      <c r="N33" s="5">
        <f t="shared" si="48"/>
        <v>84.073017382575159</v>
      </c>
      <c r="O33" s="36">
        <f>Precio!J31</f>
        <v>45884</v>
      </c>
    </row>
    <row r="34" spans="1:15" ht="16.2" thickBot="1" x14ac:dyDescent="0.35">
      <c r="A34" s="121" t="s">
        <v>54</v>
      </c>
      <c r="B34" s="37">
        <f t="shared" ref="B34" si="49">C34/3.7854</f>
        <v>75.355312516510807</v>
      </c>
      <c r="C34" s="11">
        <f>Precio!C32</f>
        <v>285.25</v>
      </c>
      <c r="D34" s="61">
        <f>(C34+17)/3.7854</f>
        <v>79.846251386907596</v>
      </c>
      <c r="E34" s="1">
        <f t="shared" si="43"/>
        <v>80.638770011095261</v>
      </c>
      <c r="F34" s="38">
        <f>G34/3.7854</f>
        <v>91.205685000264168</v>
      </c>
      <c r="G34" s="11">
        <f>Precio!E32</f>
        <v>345.25</v>
      </c>
      <c r="H34" s="61">
        <f t="shared" si="45"/>
        <v>96.489142494848622</v>
      </c>
      <c r="I34" s="1">
        <f t="shared" si="46"/>
        <v>97.810006868494739</v>
      </c>
      <c r="J34" s="7">
        <f>Precio!F32</f>
        <v>45885</v>
      </c>
      <c r="K34" s="27"/>
      <c r="L34" s="48">
        <f t="shared" si="47"/>
        <v>79.053732762719918</v>
      </c>
      <c r="M34" s="39">
        <f>Precio!I32</f>
        <v>299.25</v>
      </c>
      <c r="N34" s="2">
        <f t="shared" si="48"/>
        <v>83.808844507845933</v>
      </c>
      <c r="O34" s="40">
        <f>Precio!J32</f>
        <v>45885</v>
      </c>
    </row>
    <row r="35" spans="1:15" ht="15.6" x14ac:dyDescent="0.3">
      <c r="A35" s="32"/>
      <c r="B35" s="50">
        <f t="shared" ref="B35:B40" si="50">C35/3.7854</f>
        <v>70.700586463781889</v>
      </c>
      <c r="C35" s="6">
        <f>Precio!C33</f>
        <v>267.63</v>
      </c>
      <c r="D35" s="4">
        <f t="shared" si="26"/>
        <v>75.191525334178678</v>
      </c>
      <c r="E35" s="4">
        <f t="shared" si="1"/>
        <v>75.984043958366357</v>
      </c>
      <c r="F35" s="3">
        <f t="shared" ref="F35:F40" si="51">G35/3.7854</f>
        <v>82.852538701326139</v>
      </c>
      <c r="G35" s="6">
        <f>Precio!E33</f>
        <v>313.63</v>
      </c>
      <c r="H35" s="4">
        <f t="shared" si="3"/>
        <v>88.135996195910607</v>
      </c>
      <c r="I35" s="4">
        <f t="shared" si="4"/>
        <v>89.45686056955671</v>
      </c>
      <c r="J35" s="14">
        <f>Precio!F33</f>
        <v>45883</v>
      </c>
      <c r="K35" s="27"/>
      <c r="L35" s="66">
        <f t="shared" ref="L35:L40" si="52">M35/3.7854</f>
        <v>74.700163787182319</v>
      </c>
      <c r="M35" s="54">
        <f>Precio!I33</f>
        <v>282.77</v>
      </c>
      <c r="N35" s="55">
        <f t="shared" si="27"/>
        <v>79.455275532308335</v>
      </c>
      <c r="O35" s="56">
        <f>Precio!J33</f>
        <v>45883</v>
      </c>
    </row>
    <row r="36" spans="1:15" ht="15.6" x14ac:dyDescent="0.3">
      <c r="A36" s="32" t="s">
        <v>40</v>
      </c>
      <c r="B36" s="33">
        <f t="shared" si="50"/>
        <v>71.699159930258361</v>
      </c>
      <c r="C36" s="6">
        <f>Precio!C34</f>
        <v>271.41000000000003</v>
      </c>
      <c r="D36" s="4">
        <f t="shared" si="26"/>
        <v>76.19009880065515</v>
      </c>
      <c r="E36" s="4">
        <f t="shared" si="1"/>
        <v>76.982617424842829</v>
      </c>
      <c r="F36" s="3">
        <f t="shared" si="51"/>
        <v>83.851112167802611</v>
      </c>
      <c r="G36" s="6">
        <f>Precio!E34</f>
        <v>317.41000000000003</v>
      </c>
      <c r="H36" s="4">
        <f t="shared" si="3"/>
        <v>89.134569662387065</v>
      </c>
      <c r="I36" s="4">
        <f t="shared" si="4"/>
        <v>90.455434036033182</v>
      </c>
      <c r="J36" s="9">
        <f>Precio!F34</f>
        <v>45884</v>
      </c>
      <c r="K36" s="27"/>
      <c r="L36" s="57">
        <f t="shared" si="52"/>
        <v>74.700163787182319</v>
      </c>
      <c r="M36" s="35">
        <f>Precio!I34</f>
        <v>282.77</v>
      </c>
      <c r="N36" s="5">
        <f t="shared" si="27"/>
        <v>79.455275532308335</v>
      </c>
      <c r="O36" s="36">
        <f>Precio!J34</f>
        <v>45884</v>
      </c>
    </row>
    <row r="37" spans="1:15" ht="16.2" thickBot="1" x14ac:dyDescent="0.35">
      <c r="A37" s="44"/>
      <c r="B37" s="37">
        <f t="shared" si="50"/>
        <v>71.199873197020125</v>
      </c>
      <c r="C37" s="11">
        <f>Precio!C35</f>
        <v>269.52</v>
      </c>
      <c r="D37" s="1">
        <f t="shared" si="26"/>
        <v>75.690812067416914</v>
      </c>
      <c r="E37" s="1">
        <f t="shared" si="1"/>
        <v>76.483330691604579</v>
      </c>
      <c r="F37" s="38">
        <f t="shared" si="51"/>
        <v>83.351825434564375</v>
      </c>
      <c r="G37" s="11">
        <f>Precio!E35</f>
        <v>315.52</v>
      </c>
      <c r="H37" s="1">
        <f t="shared" si="3"/>
        <v>88.635282929148829</v>
      </c>
      <c r="I37" s="1">
        <f t="shared" si="4"/>
        <v>89.956147302794946</v>
      </c>
      <c r="J37" s="7">
        <f>Precio!F35</f>
        <v>45885</v>
      </c>
      <c r="K37" s="27"/>
      <c r="L37" s="48">
        <f>M37/3.7854</f>
        <v>74.700163787182319</v>
      </c>
      <c r="M37" s="39">
        <f>Precio!I35</f>
        <v>282.77</v>
      </c>
      <c r="N37" s="2">
        <f t="shared" si="27"/>
        <v>79.455275532308335</v>
      </c>
      <c r="O37" s="40">
        <f>Precio!J35</f>
        <v>45885</v>
      </c>
    </row>
    <row r="38" spans="1:15" ht="15.6" x14ac:dyDescent="0.3">
      <c r="A38" s="41"/>
      <c r="B38" s="33">
        <f t="shared" si="50"/>
        <v>72.885296137792565</v>
      </c>
      <c r="C38" s="6">
        <f>Precio!C36</f>
        <v>275.89999999999998</v>
      </c>
      <c r="D38" s="4">
        <f t="shared" si="26"/>
        <v>77.376235008189354</v>
      </c>
      <c r="E38" s="4">
        <f>(C38+20)/3.7854</f>
        <v>78.168753632377019</v>
      </c>
      <c r="F38" s="3">
        <f t="shared" si="51"/>
        <v>76.583716384001676</v>
      </c>
      <c r="G38" s="6">
        <f>Precio!E36</f>
        <v>289.89999999999998</v>
      </c>
      <c r="H38" s="4">
        <f t="shared" si="3"/>
        <v>81.867173878586144</v>
      </c>
      <c r="I38" s="4">
        <f t="shared" si="4"/>
        <v>83.188038252232246</v>
      </c>
      <c r="J38" s="8">
        <f>Precio!F36</f>
        <v>45882</v>
      </c>
      <c r="K38" s="27"/>
      <c r="L38" s="34">
        <f t="shared" si="52"/>
        <v>73.149469012521791</v>
      </c>
      <c r="M38" s="35">
        <f>Precio!I36</f>
        <v>276.89999999999998</v>
      </c>
      <c r="N38" s="5">
        <f t="shared" si="27"/>
        <v>77.904580757647793</v>
      </c>
      <c r="O38" s="36">
        <f>Precio!J36</f>
        <v>45882</v>
      </c>
    </row>
    <row r="39" spans="1:15" ht="13.5" customHeight="1" x14ac:dyDescent="0.3">
      <c r="A39" s="32" t="s">
        <v>41</v>
      </c>
      <c r="B39" s="33">
        <f t="shared" si="50"/>
        <v>73.941987636709456</v>
      </c>
      <c r="C39" s="45">
        <f>Precio!C37</f>
        <v>279.89999999999998</v>
      </c>
      <c r="D39" s="4">
        <f t="shared" si="26"/>
        <v>78.432926507106245</v>
      </c>
      <c r="E39" s="4">
        <f t="shared" si="1"/>
        <v>79.22544513129391</v>
      </c>
      <c r="F39" s="3">
        <f t="shared" si="51"/>
        <v>77.640407882918581</v>
      </c>
      <c r="G39" s="45">
        <f>Precio!E37</f>
        <v>293.89999999999998</v>
      </c>
      <c r="H39" s="4">
        <f t="shared" si="3"/>
        <v>82.923865377503034</v>
      </c>
      <c r="I39" s="4">
        <f t="shared" si="4"/>
        <v>84.244729751149137</v>
      </c>
      <c r="J39" s="8">
        <f>Precio!F37</f>
        <v>45884</v>
      </c>
      <c r="K39" s="27"/>
      <c r="L39" s="34">
        <f t="shared" si="52"/>
        <v>72.621123263063339</v>
      </c>
      <c r="M39" s="35">
        <f>Precio!I37</f>
        <v>274.89999999999998</v>
      </c>
      <c r="N39" s="5">
        <f t="shared" si="27"/>
        <v>77.376235008189354</v>
      </c>
      <c r="O39" s="46">
        <f>Precio!J37</f>
        <v>45884</v>
      </c>
    </row>
    <row r="40" spans="1:15" ht="16.2" thickBot="1" x14ac:dyDescent="0.35">
      <c r="A40" s="44"/>
      <c r="B40" s="37">
        <f t="shared" si="50"/>
        <v>73.149469012521791</v>
      </c>
      <c r="C40" s="11">
        <f>Precio!C38</f>
        <v>276.89999999999998</v>
      </c>
      <c r="D40" s="1">
        <f t="shared" si="26"/>
        <v>77.640407882918581</v>
      </c>
      <c r="E40" s="1">
        <f t="shared" si="1"/>
        <v>78.432926507106245</v>
      </c>
      <c r="F40" s="47">
        <f t="shared" si="51"/>
        <v>76.583716384001676</v>
      </c>
      <c r="G40" s="11">
        <f>Precio!E38</f>
        <v>289.89999999999998</v>
      </c>
      <c r="H40" s="61">
        <f>(G40+20)/3.7854</f>
        <v>81.867173878586144</v>
      </c>
      <c r="I40" s="1">
        <f t="shared" si="4"/>
        <v>83.188038252232246</v>
      </c>
      <c r="J40" s="7">
        <f>Precio!F38</f>
        <v>45885</v>
      </c>
      <c r="K40" s="27"/>
      <c r="L40" s="48">
        <f t="shared" si="52"/>
        <v>72.621123263063339</v>
      </c>
      <c r="M40" s="39">
        <f>Precio!I38</f>
        <v>274.89999999999998</v>
      </c>
      <c r="N40" s="64">
        <f>(M40+18)/3.7854</f>
        <v>77.376235008189354</v>
      </c>
      <c r="O40" s="40">
        <f>Precio!J38</f>
        <v>45885</v>
      </c>
    </row>
    <row r="41" spans="1:15" ht="15.6" x14ac:dyDescent="0.3">
      <c r="A41" s="41" t="s">
        <v>48</v>
      </c>
      <c r="B41" s="50">
        <f t="shared" ref="B41:B46" si="53">C41/3.7854</f>
        <v>74.697522058435041</v>
      </c>
      <c r="C41" s="12">
        <f>Precio!C39</f>
        <v>282.76</v>
      </c>
      <c r="D41" s="13">
        <f>(C41+17)/3.7854</f>
        <v>79.18846092883183</v>
      </c>
      <c r="E41" s="13">
        <f t="shared" si="1"/>
        <v>79.980979553019495</v>
      </c>
      <c r="F41" s="51">
        <f t="shared" ref="F41:F46" si="54">G41/3.7854</f>
        <v>89.697257885560319</v>
      </c>
      <c r="G41" s="12">
        <f>Precio!E39</f>
        <v>339.54</v>
      </c>
      <c r="H41" s="13">
        <f>(G41+20)/3.7854</f>
        <v>94.980715380144773</v>
      </c>
      <c r="I41" s="13">
        <f t="shared" si="4"/>
        <v>96.30157975379089</v>
      </c>
      <c r="J41" s="14">
        <f>Precio!F39</f>
        <v>45883</v>
      </c>
      <c r="K41" s="52"/>
      <c r="L41" s="53">
        <f t="shared" ref="L41:L46" si="55">M41/3.7854</f>
        <v>79.700956305806514</v>
      </c>
      <c r="M41" s="54">
        <f>Precio!I39</f>
        <v>301.7</v>
      </c>
      <c r="N41" s="55">
        <f>(M41+18)/3.7854</f>
        <v>84.456068050932529</v>
      </c>
      <c r="O41" s="56">
        <f>Precio!J39</f>
        <v>45883</v>
      </c>
    </row>
    <row r="42" spans="1:15" ht="15.6" x14ac:dyDescent="0.3">
      <c r="A42" s="42" t="s">
        <v>18</v>
      </c>
      <c r="B42" s="33">
        <f t="shared" si="53"/>
        <v>75.696095524911499</v>
      </c>
      <c r="C42" s="45">
        <f>Precio!C40</f>
        <v>286.54000000000002</v>
      </c>
      <c r="D42" s="4">
        <f t="shared" ref="D42:D49" si="56">(C42+17)/3.7854</f>
        <v>80.187034395308288</v>
      </c>
      <c r="E42" s="4">
        <f t="shared" si="1"/>
        <v>80.979553019495967</v>
      </c>
      <c r="F42" s="3">
        <f t="shared" si="54"/>
        <v>90.695831352036762</v>
      </c>
      <c r="G42" s="6">
        <f>Precio!E40</f>
        <v>343.32</v>
      </c>
      <c r="H42" s="4">
        <f t="shared" ref="H42:H48" si="57">(G42+20)/3.7854</f>
        <v>95.97928884662123</v>
      </c>
      <c r="I42" s="4">
        <f t="shared" si="4"/>
        <v>97.300153220267333</v>
      </c>
      <c r="J42" s="8">
        <f>Precio!F40</f>
        <v>45884</v>
      </c>
      <c r="K42" s="27"/>
      <c r="L42" s="57">
        <f t="shared" si="55"/>
        <v>79.700956305806514</v>
      </c>
      <c r="M42" s="35">
        <f>Precio!I40</f>
        <v>301.7</v>
      </c>
      <c r="N42" s="5">
        <f t="shared" ref="N42:N49" si="58">(M42+18)/3.7854</f>
        <v>84.456068050932529</v>
      </c>
      <c r="O42" s="46">
        <f>Precio!J40</f>
        <v>45884</v>
      </c>
    </row>
    <row r="43" spans="1:15" ht="17.25" customHeight="1" thickBot="1" x14ac:dyDescent="0.35">
      <c r="A43" s="44"/>
      <c r="B43" s="37">
        <f t="shared" si="53"/>
        <v>74.697522058435041</v>
      </c>
      <c r="C43" s="58">
        <f>Precio!C41</f>
        <v>282.76</v>
      </c>
      <c r="D43" s="1">
        <f t="shared" si="56"/>
        <v>79.18846092883183</v>
      </c>
      <c r="E43" s="1">
        <f t="shared" si="1"/>
        <v>79.980979553019495</v>
      </c>
      <c r="F43" s="47">
        <f t="shared" si="54"/>
        <v>89.697257885560319</v>
      </c>
      <c r="G43" s="11">
        <f>Precio!E41</f>
        <v>339.54</v>
      </c>
      <c r="H43" s="1">
        <f>(G43+20)/3.7854</f>
        <v>94.980715380144773</v>
      </c>
      <c r="I43" s="1">
        <f t="shared" si="4"/>
        <v>96.30157975379089</v>
      </c>
      <c r="J43" s="10">
        <f>Precio!F41</f>
        <v>45885</v>
      </c>
      <c r="K43" s="59"/>
      <c r="L43" s="15">
        <f t="shared" si="55"/>
        <v>79.700956305806514</v>
      </c>
      <c r="M43" s="39">
        <f>Precio!I41</f>
        <v>301.7</v>
      </c>
      <c r="N43" s="2">
        <f t="shared" si="58"/>
        <v>84.456068050932529</v>
      </c>
      <c r="O43" s="60">
        <f>Precio!J41</f>
        <v>45885</v>
      </c>
    </row>
    <row r="44" spans="1:15" ht="15.6" x14ac:dyDescent="0.3">
      <c r="A44" s="41" t="s">
        <v>34</v>
      </c>
      <c r="B44" s="33">
        <f t="shared" si="53"/>
        <v>70.771913139958784</v>
      </c>
      <c r="C44" s="6">
        <f>Precio!C42</f>
        <v>267.89999999999998</v>
      </c>
      <c r="D44" s="4">
        <f>(C44+17)/3.7854</f>
        <v>75.262852010355573</v>
      </c>
      <c r="E44" s="4">
        <f t="shared" si="1"/>
        <v>76.055370634543237</v>
      </c>
      <c r="F44" s="3">
        <f t="shared" si="54"/>
        <v>82.923865377503034</v>
      </c>
      <c r="G44" s="6">
        <f>Precio!E42</f>
        <v>313.89999999999998</v>
      </c>
      <c r="H44" s="4">
        <f t="shared" si="57"/>
        <v>88.207322872087488</v>
      </c>
      <c r="I44" s="4">
        <f t="shared" si="4"/>
        <v>89.528187245733605</v>
      </c>
      <c r="J44" s="9">
        <f>Precio!F42</f>
        <v>45882</v>
      </c>
      <c r="K44" s="27"/>
      <c r="L44" s="34">
        <f t="shared" si="55"/>
        <v>74.998679135626347</v>
      </c>
      <c r="M44" s="35">
        <f>Precio!I42</f>
        <v>283.89999999999998</v>
      </c>
      <c r="N44" s="5">
        <f t="shared" si="58"/>
        <v>79.753790880752362</v>
      </c>
      <c r="O44" s="36">
        <f>Precio!J42</f>
        <v>45882</v>
      </c>
    </row>
    <row r="45" spans="1:15" ht="15.6" x14ac:dyDescent="0.3">
      <c r="A45" s="42" t="s">
        <v>19</v>
      </c>
      <c r="B45" s="33">
        <f t="shared" si="53"/>
        <v>71.564431764146448</v>
      </c>
      <c r="C45" s="6">
        <f>Precio!C43</f>
        <v>270.89999999999998</v>
      </c>
      <c r="D45" s="4">
        <f t="shared" si="56"/>
        <v>76.055370634543237</v>
      </c>
      <c r="E45" s="4">
        <f t="shared" si="1"/>
        <v>76.847889258730902</v>
      </c>
      <c r="F45" s="3">
        <f t="shared" si="54"/>
        <v>83.716384001690699</v>
      </c>
      <c r="G45" s="6">
        <f>Precio!E43</f>
        <v>316.89999999999998</v>
      </c>
      <c r="H45" s="4">
        <f t="shared" si="57"/>
        <v>88.999841496275153</v>
      </c>
      <c r="I45" s="4">
        <f t="shared" si="4"/>
        <v>90.320705869921269</v>
      </c>
      <c r="J45" s="9">
        <f>Precio!F43</f>
        <v>45884</v>
      </c>
      <c r="K45" s="27"/>
      <c r="L45" s="34">
        <f t="shared" si="55"/>
        <v>74.998679135626347</v>
      </c>
      <c r="M45" s="35">
        <f>Precio!I43</f>
        <v>283.89999999999998</v>
      </c>
      <c r="N45" s="5">
        <f t="shared" si="58"/>
        <v>79.753790880752362</v>
      </c>
      <c r="O45" s="36">
        <f>Precio!J43</f>
        <v>45884</v>
      </c>
    </row>
    <row r="46" spans="1:15" ht="16.2" thickBot="1" x14ac:dyDescent="0.35">
      <c r="A46" s="44"/>
      <c r="B46" s="37">
        <f t="shared" si="53"/>
        <v>70.771913139958784</v>
      </c>
      <c r="C46" s="11">
        <f>Precio!C44</f>
        <v>267.89999999999998</v>
      </c>
      <c r="D46" s="136">
        <f t="shared" si="56"/>
        <v>75.262852010355573</v>
      </c>
      <c r="E46" s="1">
        <f t="shared" si="1"/>
        <v>76.055370634543237</v>
      </c>
      <c r="F46" s="38">
        <f t="shared" si="54"/>
        <v>82.923865377503034</v>
      </c>
      <c r="G46" s="11">
        <f>Precio!E44</f>
        <v>313.89999999999998</v>
      </c>
      <c r="H46" s="1">
        <f t="shared" si="57"/>
        <v>88.207322872087488</v>
      </c>
      <c r="I46" s="1">
        <f t="shared" si="4"/>
        <v>89.528187245733605</v>
      </c>
      <c r="J46" s="7">
        <f>Precio!F44</f>
        <v>45885</v>
      </c>
      <c r="K46" s="27"/>
      <c r="L46" s="15">
        <f t="shared" si="55"/>
        <v>74.73450626089712</v>
      </c>
      <c r="M46" s="39">
        <f>Precio!I44</f>
        <v>282.89999999999998</v>
      </c>
      <c r="N46" s="2">
        <f t="shared" si="58"/>
        <v>79.489618006023136</v>
      </c>
      <c r="O46" s="40">
        <f>Precio!J44</f>
        <v>45885</v>
      </c>
    </row>
    <row r="47" spans="1:15" ht="15.6" x14ac:dyDescent="0.3">
      <c r="A47" s="41" t="s">
        <v>34</v>
      </c>
      <c r="B47" s="33">
        <f t="shared" ref="B47:B49" si="59">C47/3.7854</f>
        <v>70.771913139958784</v>
      </c>
      <c r="C47" s="6">
        <f>Precio!C45</f>
        <v>267.89999999999998</v>
      </c>
      <c r="D47" s="4">
        <f t="shared" si="56"/>
        <v>75.262852010355573</v>
      </c>
      <c r="E47" s="4">
        <f t="shared" si="1"/>
        <v>76.055370634543237</v>
      </c>
      <c r="F47" s="3">
        <f t="shared" ref="F47:F49" si="60">G47/3.7854</f>
        <v>82.923865377503034</v>
      </c>
      <c r="G47" s="6">
        <f>Precio!E45</f>
        <v>313.89999999999998</v>
      </c>
      <c r="H47" s="4">
        <f t="shared" si="57"/>
        <v>88.207322872087488</v>
      </c>
      <c r="I47" s="4">
        <f t="shared" si="4"/>
        <v>89.528187245733605</v>
      </c>
      <c r="J47" s="9">
        <f>Precio!F45</f>
        <v>45882</v>
      </c>
      <c r="K47" s="27"/>
      <c r="L47" s="34">
        <f t="shared" ref="L47:L49" si="61">M47/3.7854</f>
        <v>74.998679135626347</v>
      </c>
      <c r="M47" s="35">
        <f>Precio!I45</f>
        <v>283.89999999999998</v>
      </c>
      <c r="N47" s="5">
        <f t="shared" si="58"/>
        <v>79.753790880752362</v>
      </c>
      <c r="O47" s="36">
        <f>Precio!J45</f>
        <v>45882</v>
      </c>
    </row>
    <row r="48" spans="1:15" ht="15.6" x14ac:dyDescent="0.3">
      <c r="A48" s="62">
        <v>76</v>
      </c>
      <c r="B48" s="33">
        <f t="shared" si="59"/>
        <v>71.564431764146448</v>
      </c>
      <c r="C48" s="6">
        <f>Precio!C46</f>
        <v>270.89999999999998</v>
      </c>
      <c r="D48" s="4">
        <f t="shared" si="56"/>
        <v>76.055370634543237</v>
      </c>
      <c r="E48" s="4">
        <f t="shared" si="1"/>
        <v>76.847889258730902</v>
      </c>
      <c r="F48" s="3">
        <f t="shared" si="60"/>
        <v>83.716384001690699</v>
      </c>
      <c r="G48" s="6">
        <f>Precio!E46</f>
        <v>316.89999999999998</v>
      </c>
      <c r="H48" s="4">
        <f t="shared" si="57"/>
        <v>88.999841496275153</v>
      </c>
      <c r="I48" s="4">
        <f t="shared" si="4"/>
        <v>90.320705869921269</v>
      </c>
      <c r="J48" s="9">
        <f>Precio!F46</f>
        <v>45884</v>
      </c>
      <c r="K48" s="27"/>
      <c r="L48" s="34">
        <f t="shared" si="61"/>
        <v>74.998679135626347</v>
      </c>
      <c r="M48" s="35">
        <f>Precio!I46</f>
        <v>283.89999999999998</v>
      </c>
      <c r="N48" s="5">
        <f t="shared" si="58"/>
        <v>79.753790880752362</v>
      </c>
      <c r="O48" s="36">
        <f>Precio!J46</f>
        <v>45884</v>
      </c>
    </row>
    <row r="49" spans="1:15" ht="16.2" thickBot="1" x14ac:dyDescent="0.35">
      <c r="A49" s="44"/>
      <c r="B49" s="37">
        <f t="shared" si="59"/>
        <v>70.771913139958784</v>
      </c>
      <c r="C49" s="11">
        <f>Precio!C47</f>
        <v>267.89999999999998</v>
      </c>
      <c r="D49" s="1">
        <f t="shared" si="56"/>
        <v>75.262852010355573</v>
      </c>
      <c r="E49" s="1">
        <f t="shared" si="1"/>
        <v>76.055370634543237</v>
      </c>
      <c r="F49" s="38">
        <f t="shared" si="60"/>
        <v>82.923865377503034</v>
      </c>
      <c r="G49" s="11">
        <f>Precio!E47</f>
        <v>313.89999999999998</v>
      </c>
      <c r="H49" s="1">
        <f>(G49+20)/3.7854</f>
        <v>88.207322872087488</v>
      </c>
      <c r="I49" s="1">
        <f t="shared" si="4"/>
        <v>89.528187245733605</v>
      </c>
      <c r="J49" s="7">
        <f>Precio!F47</f>
        <v>45885</v>
      </c>
      <c r="K49" s="27"/>
      <c r="L49" s="15">
        <f t="shared" si="61"/>
        <v>74.73450626089712</v>
      </c>
      <c r="M49" s="39">
        <f>Precio!I47</f>
        <v>282.89999999999998</v>
      </c>
      <c r="N49" s="2">
        <f t="shared" si="58"/>
        <v>79.489618006023136</v>
      </c>
      <c r="O49" s="40">
        <f>Precio!J47</f>
        <v>45885</v>
      </c>
    </row>
    <row r="50" spans="1:15" x14ac:dyDescent="0.3">
      <c r="A50" s="49" t="s">
        <v>42</v>
      </c>
    </row>
    <row r="51" spans="1:15" x14ac:dyDescent="0.3">
      <c r="A51" t="s">
        <v>43</v>
      </c>
    </row>
    <row r="52" spans="1:15" x14ac:dyDescent="0.3">
      <c r="A52" t="s">
        <v>44</v>
      </c>
    </row>
  </sheetData>
  <mergeCells count="7">
    <mergeCell ref="L6:M6"/>
    <mergeCell ref="A4:O4"/>
    <mergeCell ref="A3:O3"/>
    <mergeCell ref="A2:O2"/>
    <mergeCell ref="A5:O5"/>
    <mergeCell ref="B6:C6"/>
    <mergeCell ref="F6:G6"/>
  </mergeCells>
  <pageMargins left="0.95" right="0" top="0.75" bottom="0.75" header="0.3" footer="0.3"/>
  <pageSetup scale="60" orientation="landscape" r:id="rId1"/>
  <ignoredErrors>
    <ignoredError sqref="J3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59FA-9E0A-45A5-A090-6B9479A7E2CC}">
  <dimension ref="A1"/>
  <sheetViews>
    <sheetView workbookViewId="0">
      <selection activeCell="E8" sqref="E8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98DF51252CB418BBF48B214626E73" ma:contentTypeVersion="7" ma:contentTypeDescription="Create a new document." ma:contentTypeScope="" ma:versionID="ea7aa4b81da7ba69a3c0798f62822a9e">
  <xsd:schema xmlns:xsd="http://www.w3.org/2001/XMLSchema" xmlns:xs="http://www.w3.org/2001/XMLSchema" xmlns:p="http://schemas.microsoft.com/office/2006/metadata/properties" xmlns:ns3="b1532001-adbe-437d-8bd7-5bfd0f6baf17" targetNamespace="http://schemas.microsoft.com/office/2006/metadata/properties" ma:root="true" ma:fieldsID="6fea64ecc94f272ba8d2a8e302775958" ns3:_="">
    <xsd:import namespace="b1532001-adbe-437d-8bd7-5bfd0f6ba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32001-adbe-437d-8bd7-5bfd0f6b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D15786-7899-40ED-BA9A-BAC9EF522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32001-adbe-437d-8bd7-5bfd0f6ba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1C6831-1A13-44F1-B309-9E027C76F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3340C-07D4-430D-9AB7-FE3E9D19EBDD}">
  <ds:schemaRefs>
    <ds:schemaRef ds:uri="http://www.w3.org/XML/1998/namespace"/>
    <ds:schemaRef ds:uri="http://purl.org/dc/elements/1.1/"/>
    <ds:schemaRef ds:uri="b1532001-adbe-437d-8bd7-5bfd0f6baf17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Precio</vt:lpstr>
      <vt:lpstr>precio y margen</vt:lpstr>
      <vt:lpstr>Sheet1</vt:lpstr>
      <vt:lpstr>Precio!Print_Area</vt:lpstr>
      <vt:lpstr>'precio y margen'!Print_Area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cp:lastPrinted>2025-08-15T23:59:30Z</cp:lastPrinted>
  <dcterms:created xsi:type="dcterms:W3CDTF">2009-06-22T12:34:53Z</dcterms:created>
  <dcterms:modified xsi:type="dcterms:W3CDTF">2025-08-16T00:00:41Z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0x010100BC298DF51252CB418BBF48B214626E73</vt:lpwstr>
  </property>
</Properties>
</file>